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GÃO PRESENCIAL\2017\HSPC\PREGÃO 0011-17-PG - LAVANDERIA\"/>
    </mc:Choice>
  </mc:AlternateContent>
  <bookViews>
    <workbookView xWindow="0" yWindow="0" windowWidth="21600" windowHeight="9735"/>
  </bookViews>
  <sheets>
    <sheet name="2017" sheetId="1" r:id="rId1"/>
  </sheets>
  <definedNames>
    <definedName name="_xlnm.Print_Area" localSheetId="0">'2017'!$A$1:$AD$79</definedName>
  </definedNames>
  <calcPr calcId="152511"/>
</workbook>
</file>

<file path=xl/calcChain.xml><?xml version="1.0" encoding="utf-8"?>
<calcChain xmlns="http://schemas.openxmlformats.org/spreadsheetml/2006/main">
  <c r="AC78" i="1" l="1"/>
  <c r="AC75" i="1"/>
  <c r="AC38" i="1"/>
  <c r="Y8" i="1"/>
  <c r="Y58" i="1" l="1"/>
  <c r="Y62" i="1"/>
  <c r="Y59" i="1"/>
  <c r="Z8" i="1" l="1"/>
  <c r="Y28" i="1"/>
  <c r="Z28" i="1" s="1"/>
  <c r="Y30" i="1"/>
  <c r="Z30" i="1" s="1"/>
  <c r="Y27" i="1"/>
  <c r="Z27" i="1" s="1"/>
  <c r="Y29" i="1"/>
  <c r="Z29" i="1" s="1"/>
  <c r="Y26" i="1"/>
  <c r="Z26" i="1" s="1"/>
  <c r="Y25" i="1"/>
  <c r="Z25" i="1" s="1"/>
  <c r="Y75" i="1"/>
  <c r="Z75" i="1" s="1"/>
  <c r="Y74" i="1"/>
  <c r="Z74" i="1" s="1"/>
  <c r="Y73" i="1"/>
  <c r="Z73" i="1" s="1"/>
  <c r="Y72" i="1"/>
  <c r="Z72" i="1" s="1"/>
  <c r="Y71" i="1"/>
  <c r="Z71" i="1" s="1"/>
  <c r="Y70" i="1"/>
  <c r="Z70" i="1" s="1"/>
  <c r="Y69" i="1"/>
  <c r="Z69" i="1" s="1"/>
  <c r="Y68" i="1"/>
  <c r="Z68" i="1" s="1"/>
  <c r="Y67" i="1"/>
  <c r="Z67" i="1" s="1"/>
  <c r="Y66" i="1"/>
  <c r="Z66" i="1" s="1"/>
  <c r="Y64" i="1"/>
  <c r="Z64" i="1" s="1"/>
  <c r="Y63" i="1"/>
  <c r="Z63" i="1" s="1"/>
  <c r="Z62" i="1"/>
  <c r="Y61" i="1"/>
  <c r="Z61" i="1" s="1"/>
  <c r="Y60" i="1"/>
  <c r="Z60" i="1" s="1"/>
  <c r="Z59" i="1"/>
  <c r="Z58" i="1"/>
  <c r="Y57" i="1"/>
  <c r="Z57" i="1" s="1"/>
  <c r="Y56" i="1"/>
  <c r="Z56" i="1" s="1"/>
  <c r="Y55" i="1"/>
  <c r="Z55" i="1" s="1"/>
  <c r="Y38" i="1"/>
  <c r="Z38" i="1" s="1"/>
  <c r="Y37" i="1"/>
  <c r="Z37" i="1" s="1"/>
  <c r="Y36" i="1"/>
  <c r="Z36" i="1" s="1"/>
  <c r="Y35" i="1"/>
  <c r="Z35" i="1" s="1"/>
  <c r="Y34" i="1"/>
  <c r="Z34" i="1" s="1"/>
  <c r="Y33" i="1"/>
  <c r="Z33" i="1" s="1"/>
  <c r="Y32" i="1"/>
  <c r="Z32" i="1" s="1"/>
  <c r="Y31" i="1"/>
  <c r="Z31" i="1" s="1"/>
  <c r="Y52" i="1"/>
  <c r="Z52" i="1" s="1"/>
  <c r="Y51" i="1"/>
  <c r="Z51" i="1" s="1"/>
  <c r="Y50" i="1"/>
  <c r="Z50" i="1" s="1"/>
  <c r="Y49" i="1"/>
  <c r="Z49" i="1" s="1"/>
  <c r="Y48" i="1"/>
  <c r="Z48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Y41" i="1"/>
  <c r="Z41" i="1" s="1"/>
  <c r="Y40" i="1"/>
  <c r="Z40" i="1" s="1"/>
  <c r="Y23" i="1"/>
  <c r="Z23" i="1" s="1"/>
  <c r="Y22" i="1"/>
  <c r="Z22" i="1" s="1"/>
  <c r="Y21" i="1"/>
  <c r="Z21" i="1" s="1"/>
  <c r="Y20" i="1"/>
  <c r="Z20" i="1" s="1"/>
  <c r="Y19" i="1"/>
  <c r="Z19" i="1" s="1"/>
  <c r="Y18" i="1"/>
  <c r="Z18" i="1" s="1"/>
  <c r="Y17" i="1"/>
  <c r="Z17" i="1" s="1"/>
  <c r="Y15" i="1"/>
  <c r="Z15" i="1" s="1"/>
  <c r="Y14" i="1"/>
  <c r="Z14" i="1" s="1"/>
  <c r="Y13" i="1"/>
  <c r="Z13" i="1" s="1"/>
  <c r="Y12" i="1"/>
  <c r="Z12" i="1" s="1"/>
  <c r="Y10" i="1"/>
  <c r="Z10" i="1" s="1"/>
  <c r="Y9" i="1"/>
  <c r="Z9" i="1" s="1"/>
  <c r="W34" i="1"/>
  <c r="X34" i="1" s="1"/>
  <c r="W33" i="1"/>
  <c r="X33" i="1" s="1"/>
  <c r="W27" i="1"/>
  <c r="X27" i="1" s="1"/>
  <c r="W32" i="1"/>
  <c r="X32" i="1" s="1"/>
  <c r="W55" i="1"/>
  <c r="X55" i="1" s="1"/>
  <c r="W29" i="1"/>
  <c r="X29" i="1" s="1"/>
  <c r="W26" i="1"/>
  <c r="X26" i="1" s="1"/>
  <c r="W25" i="1"/>
  <c r="X25" i="1" s="1"/>
  <c r="W56" i="1"/>
  <c r="X56" i="1" s="1"/>
  <c r="W50" i="1"/>
  <c r="X50" i="1" s="1"/>
  <c r="W30" i="1"/>
  <c r="X30" i="1" s="1"/>
  <c r="W48" i="1"/>
  <c r="X48" i="1" s="1"/>
  <c r="W15" i="1"/>
  <c r="X15" i="1" s="1"/>
  <c r="W14" i="1"/>
  <c r="X14" i="1" s="1"/>
  <c r="W60" i="1"/>
  <c r="X60" i="1" s="1"/>
  <c r="W59" i="1"/>
  <c r="X59" i="1" s="1"/>
  <c r="W58" i="1"/>
  <c r="X58" i="1" s="1"/>
  <c r="W57" i="1"/>
  <c r="X57" i="1" s="1"/>
  <c r="W49" i="1"/>
  <c r="X49" i="1" s="1"/>
  <c r="W13" i="1"/>
  <c r="X13" i="1" s="1"/>
  <c r="W12" i="1"/>
  <c r="X12" i="1" s="1"/>
  <c r="W61" i="1"/>
  <c r="X61" i="1" s="1"/>
  <c r="W36" i="1"/>
  <c r="X36" i="1" s="1"/>
  <c r="W35" i="1"/>
  <c r="X35" i="1" s="1"/>
  <c r="W43" i="1"/>
  <c r="X43" i="1" s="1"/>
  <c r="W42" i="1"/>
  <c r="X42" i="1" s="1"/>
  <c r="W38" i="1"/>
  <c r="X38" i="1" s="1"/>
  <c r="W41" i="1"/>
  <c r="X41" i="1" s="1"/>
  <c r="W28" i="1"/>
  <c r="X28" i="1" s="1"/>
  <c r="W19" i="1"/>
  <c r="X19" i="1" s="1"/>
  <c r="W18" i="1"/>
  <c r="X18" i="1" s="1"/>
  <c r="W17" i="1"/>
  <c r="X17" i="1" s="1"/>
  <c r="W72" i="1"/>
  <c r="X72" i="1" s="1"/>
  <c r="W45" i="1"/>
  <c r="X45" i="1" s="1"/>
  <c r="W10" i="1"/>
  <c r="X10" i="1" s="1"/>
  <c r="W44" i="1"/>
  <c r="X44" i="1" s="1"/>
  <c r="W9" i="1"/>
  <c r="X9" i="1" s="1"/>
  <c r="W62" i="1"/>
  <c r="X62" i="1" s="1"/>
  <c r="W74" i="1"/>
  <c r="X74" i="1" s="1"/>
  <c r="W73" i="1"/>
  <c r="X73" i="1" s="1"/>
  <c r="W63" i="1"/>
  <c r="X63" i="1" s="1"/>
  <c r="W40" i="1"/>
  <c r="X40" i="1" s="1"/>
  <c r="W8" i="1"/>
  <c r="X8" i="1" s="1"/>
  <c r="W23" i="1"/>
  <c r="X23" i="1" s="1"/>
  <c r="W22" i="1"/>
  <c r="X22" i="1" s="1"/>
  <c r="W75" i="1"/>
  <c r="X75" i="1" s="1"/>
  <c r="W37" i="1"/>
  <c r="X37" i="1" s="1"/>
  <c r="W21" i="1"/>
  <c r="X21" i="1" s="1"/>
  <c r="W52" i="1"/>
  <c r="X52" i="1" s="1"/>
  <c r="W51" i="1"/>
  <c r="X51" i="1" s="1"/>
  <c r="W20" i="1"/>
  <c r="X20" i="1" s="1"/>
  <c r="W47" i="1"/>
  <c r="X47" i="1" s="1"/>
  <c r="W46" i="1"/>
  <c r="X46" i="1" s="1"/>
  <c r="W64" i="1"/>
  <c r="X64" i="1" s="1"/>
  <c r="W31" i="1"/>
  <c r="X31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AA75" i="1" l="1"/>
  <c r="AA64" i="1"/>
  <c r="AA52" i="1"/>
  <c r="AC52" i="1" s="1"/>
  <c r="AA38" i="1"/>
  <c r="AA23" i="1"/>
  <c r="AA15" i="1"/>
  <c r="AA10" i="1"/>
</calcChain>
</file>

<file path=xl/sharedStrings.xml><?xml version="1.0" encoding="utf-8"?>
<sst xmlns="http://schemas.openxmlformats.org/spreadsheetml/2006/main" count="94" uniqueCount="93">
  <si>
    <t>Descrição</t>
  </si>
  <si>
    <t>Valor Unitário</t>
  </si>
  <si>
    <t>AVENTAL</t>
  </si>
  <si>
    <t>BLAZER</t>
  </si>
  <si>
    <t>CALÇA</t>
  </si>
  <si>
    <t>CAMISA MANGA CURTA</t>
  </si>
  <si>
    <t>CAMISA MANGA LONGA</t>
  </si>
  <si>
    <t>CAMISETA MANGA CURTA</t>
  </si>
  <si>
    <t>CAPA DE ALMOFADA</t>
  </si>
  <si>
    <t>COBRE MANCHA</t>
  </si>
  <si>
    <t>COBRE-LEITO CASAL - EV&amp;S</t>
  </si>
  <si>
    <t>COBRE-LEITO SOLTEIRO - EV&amp;S</t>
  </si>
  <si>
    <t>COLCHA CASAL</t>
  </si>
  <si>
    <t>COLCHA PIQUET CASAL - EV&amp;S</t>
  </si>
  <si>
    <t>COLCHA PIQUET SOLTEIRO - EV&amp;S</t>
  </si>
  <si>
    <t>COLCHA SOLTEIRO</t>
  </si>
  <si>
    <t>CORTINA M 4M</t>
  </si>
  <si>
    <t>DOMA</t>
  </si>
  <si>
    <t>EDREDOM</t>
  </si>
  <si>
    <t>EDREDOM CASAL</t>
  </si>
  <si>
    <t>FRONHA</t>
  </si>
  <si>
    <t>FRONHA - EV&amp;S</t>
  </si>
  <si>
    <t>GUARDANAPO</t>
  </si>
  <si>
    <t>JALECO</t>
  </si>
  <si>
    <t>JAQUETA TÉRMICA</t>
  </si>
  <si>
    <t>JOGO AMERICANO</t>
  </si>
  <si>
    <t>LENÇOL CASAL</t>
  </si>
  <si>
    <t>LENÇOL CASAL - EV&amp;S</t>
  </si>
  <si>
    <t>LENÇOL SOLTEIRO</t>
  </si>
  <si>
    <t>LENÇOL SOLTEIRO - EV&amp;S</t>
  </si>
  <si>
    <t>LUVA</t>
  </si>
  <si>
    <t>MANTA DE CASAL</t>
  </si>
  <si>
    <t>MANTA DE SOLTEIRO</t>
  </si>
  <si>
    <t>MANTA DECORATIVA</t>
  </si>
  <si>
    <t>MOCHILA DA ENFERMARIA</t>
  </si>
  <si>
    <t>PISO DE BANHEIRO - EV&amp;S</t>
  </si>
  <si>
    <t>PROTETOR DE TRAVESSEIRO</t>
  </si>
  <si>
    <t>PROTETOR DE TRAVESSEIRO - EV&amp;S</t>
  </si>
  <si>
    <t>ROUPÃO ATOALHADO - EV&amp;S</t>
  </si>
  <si>
    <t>SAIA DE CAMA CASAL</t>
  </si>
  <si>
    <t>SAIA DE CAMA SOLTEIRO</t>
  </si>
  <si>
    <t>SAIA DE MESA PREGUIADA P 3M</t>
  </si>
  <si>
    <t>TAPETE PARA BANHEIRO</t>
  </si>
  <si>
    <t>TOALHA DE BANHO</t>
  </si>
  <si>
    <t>TOALHA DE BANHO - EV&amp;S</t>
  </si>
  <si>
    <t>TOALHA DE BANQUETE G 4M</t>
  </si>
  <si>
    <t>TOALHA DE MESA</t>
  </si>
  <si>
    <t>TOALHA DE MESA REDONDA</t>
  </si>
  <si>
    <t>TOALHA DE MESA REDONDA GG</t>
  </si>
  <si>
    <t>TOALHA DE PISCINA</t>
  </si>
  <si>
    <t>TOALHA DE ROSTO</t>
  </si>
  <si>
    <t>TOALHA DE ROSTO - EV&amp;S</t>
  </si>
  <si>
    <t xml:space="preserve">Janeiro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</si>
  <si>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</si>
  <si>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</si>
  <si>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</si>
  <si>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</si>
  <si>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</si>
  <si>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</si>
  <si>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</si>
  <si>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</si>
  <si>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</si>
  <si>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</si>
  <si>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</si>
  <si>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Pçs</t>
  </si>
  <si>
    <t>TT R$</t>
  </si>
  <si>
    <t>Total pçs</t>
  </si>
  <si>
    <t>Total R$</t>
  </si>
  <si>
    <t>FANTASIAS</t>
  </si>
  <si>
    <t>PROT.COLCHÃO SG EVS</t>
  </si>
  <si>
    <t xml:space="preserve">SAIA DE MESA  </t>
  </si>
  <si>
    <t>TOUCA</t>
  </si>
  <si>
    <t>CAMPO CIRURGICO</t>
  </si>
  <si>
    <t>COLETE SALVA VIDAS</t>
  </si>
  <si>
    <t>TOALHA DE MESA RENDA</t>
  </si>
  <si>
    <t>PILLOW TOP</t>
  </si>
  <si>
    <t>CAPA CARRINHO DE MALA</t>
  </si>
  <si>
    <t>CORTINA PP 2M</t>
  </si>
  <si>
    <t>CAPA DE PLÁSTICO SOFÁ</t>
  </si>
  <si>
    <t>Total Lisos</t>
  </si>
  <si>
    <t>UNIFORMES</t>
  </si>
  <si>
    <t>A&amp;B</t>
  </si>
  <si>
    <t>Total EVS</t>
  </si>
  <si>
    <t>Total Felpas</t>
  </si>
  <si>
    <t>Total Extras</t>
  </si>
  <si>
    <t xml:space="preserve"> EVS</t>
  </si>
  <si>
    <t xml:space="preserve"> GOVERNANÇA</t>
  </si>
  <si>
    <t>ENXOVAL</t>
  </si>
  <si>
    <t>TOTAL GOVERNANÇA</t>
  </si>
  <si>
    <t>TOTAL EVS</t>
  </si>
  <si>
    <t>TOTAL A&amp;B</t>
  </si>
  <si>
    <t>TOTAL GERAL DA PROPOSTA</t>
  </si>
  <si>
    <t>CAMPOS LIVRES PARA TIMBRE / LOGO / DADOS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</si>
</sst>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0"/>
      <name val="Arial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charset val="1"/>
    </font>
    <font>
      <b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7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readingOrder="1"/>
    </xf>
    <xf numFmtId="1" fontId="1" fillId="0" borderId="1" xfId="0" applyNumberFormat="1" applyFont="1" applyFill="1" applyBorder="1" applyAlignment="1" applyProtection="1">
      <alignment horizontal="center" vertical="center" readingOrder="1"/>
    </xf>
    <xf numFmtId="0" fontId="1" fillId="0" borderId="7" xfId="0" applyNumberFormat="1" applyFont="1" applyFill="1" applyBorder="1" applyAlignment="1" applyProtection="1">
      <alignment horizontal="center" vertical="center" readingOrder="1"/>
    </xf>
    <xf numFmtId="1" fontId="1" fillId="0" borderId="7" xfId="0" applyNumberFormat="1" applyFont="1" applyFill="1" applyBorder="1" applyAlignment="1" applyProtection="1">
      <alignment horizontal="center" vertical="center" readingOrder="1"/>
    </xf>
    <xf numFmtId="0" fontId="1" fillId="0" borderId="13" xfId="0" applyNumberFormat="1" applyFont="1" applyFill="1" applyBorder="1" applyAlignment="1" applyProtection="1">
      <alignment horizontal="center" vertical="center" readingOrder="1"/>
    </xf>
    <xf numFmtId="1" fontId="1" fillId="0" borderId="13" xfId="0" applyNumberFormat="1" applyFont="1" applyFill="1" applyBorder="1" applyAlignment="1" applyProtection="1">
      <alignment horizontal="center" vertical="center" readingOrder="1"/>
    </xf>
    <xf numFmtId="0" fontId="1" fillId="3" borderId="9" xfId="0" applyNumberFormat="1" applyFont="1" applyFill="1" applyBorder="1" applyAlignment="1" applyProtection="1">
      <alignment horizontal="left" vertical="center" readingOrder="1"/>
    </xf>
    <xf numFmtId="0" fontId="1" fillId="3" borderId="1" xfId="0" applyNumberFormat="1" applyFont="1" applyFill="1" applyBorder="1" applyAlignment="1" applyProtection="1">
      <alignment horizontal="left" vertical="center" readingOrder="1"/>
    </xf>
    <xf numFmtId="0" fontId="1" fillId="4" borderId="9" xfId="0" applyNumberFormat="1" applyFont="1" applyFill="1" applyBorder="1" applyAlignment="1" applyProtection="1">
      <alignment horizontal="left" vertical="center" readingOrder="1"/>
    </xf>
    <xf numFmtId="0" fontId="1" fillId="4" borderId="1" xfId="0" applyNumberFormat="1" applyFont="1" applyFill="1" applyBorder="1" applyAlignment="1" applyProtection="1">
      <alignment horizontal="left" vertical="center" readingOrder="1"/>
    </xf>
    <xf numFmtId="0" fontId="1" fillId="4" borderId="12" xfId="0" applyNumberFormat="1" applyFont="1" applyFill="1" applyBorder="1" applyAlignment="1" applyProtection="1">
      <alignment horizontal="left" vertical="center" readingOrder="1"/>
    </xf>
    <xf numFmtId="0" fontId="1" fillId="4" borderId="13" xfId="0" applyNumberFormat="1" applyFont="1" applyFill="1" applyBorder="1" applyAlignment="1" applyProtection="1">
      <alignment horizontal="left" vertical="center" readingOrder="1"/>
    </xf>
    <xf numFmtId="0" fontId="1" fillId="5" borderId="9" xfId="0" applyNumberFormat="1" applyFont="1" applyFill="1" applyBorder="1" applyAlignment="1" applyProtection="1">
      <alignment horizontal="left" vertical="center" readingOrder="1"/>
    </xf>
    <xf numFmtId="0" fontId="1" fillId="5" borderId="1" xfId="0" applyNumberFormat="1" applyFont="1" applyFill="1" applyBorder="1" applyAlignment="1" applyProtection="1">
      <alignment horizontal="left" vertical="center" readingOrder="1"/>
    </xf>
    <xf numFmtId="0" fontId="1" fillId="3" borderId="5" xfId="0" applyNumberFormat="1" applyFont="1" applyFill="1" applyBorder="1" applyAlignment="1" applyProtection="1">
      <alignment horizontal="left" vertical="center" readingOrder="1"/>
    </xf>
    <xf numFmtId="0" fontId="1" fillId="3" borderId="7" xfId="0" applyNumberFormat="1" applyFont="1" applyFill="1" applyBorder="1" applyAlignment="1" applyProtection="1">
      <alignment horizontal="left" vertical="center" readingOrder="1"/>
    </xf>
    <xf numFmtId="0" fontId="1" fillId="5" borderId="26" xfId="0" applyNumberFormat="1" applyFont="1" applyFill="1" applyBorder="1" applyAlignment="1" applyProtection="1">
      <alignment horizontal="left" vertical="center" readingOrder="1"/>
    </xf>
    <xf numFmtId="0" fontId="1" fillId="5" borderId="27" xfId="0" applyNumberFormat="1" applyFont="1" applyFill="1" applyBorder="1" applyAlignment="1" applyProtection="1">
      <alignment horizontal="left" vertical="center" readingOrder="1"/>
    </xf>
    <xf numFmtId="0" fontId="1" fillId="5" borderId="18" xfId="0" applyNumberFormat="1" applyFont="1" applyFill="1" applyBorder="1" applyAlignment="1" applyProtection="1">
      <alignment horizontal="left" vertical="center" readingOrder="1"/>
    </xf>
    <xf numFmtId="0" fontId="1" fillId="4" borderId="5" xfId="0" applyNumberFormat="1" applyFont="1" applyFill="1" applyBorder="1" applyAlignment="1" applyProtection="1">
      <alignment horizontal="left" vertical="center" readingOrder="1"/>
    </xf>
    <xf numFmtId="0" fontId="1" fillId="4" borderId="7" xfId="0" applyNumberFormat="1" applyFont="1" applyFill="1" applyBorder="1" applyAlignment="1" applyProtection="1">
      <alignment horizontal="left" vertical="center" readingOrder="1"/>
    </xf>
    <xf numFmtId="0" fontId="1" fillId="3" borderId="12" xfId="0" applyNumberFormat="1" applyFont="1" applyFill="1" applyBorder="1" applyAlignment="1" applyProtection="1">
      <alignment horizontal="left" vertical="center" readingOrder="1"/>
    </xf>
    <xf numFmtId="0" fontId="1" fillId="3" borderId="13" xfId="0" applyNumberFormat="1" applyFont="1" applyFill="1" applyBorder="1" applyAlignment="1" applyProtection="1">
      <alignment horizontal="left" vertical="center" readingOrder="1"/>
    </xf>
    <xf numFmtId="0" fontId="1" fillId="5" borderId="22" xfId="0" applyNumberFormat="1" applyFont="1" applyFill="1" applyBorder="1" applyAlignment="1" applyProtection="1">
      <alignment horizontal="left" vertical="center" readingOrder="1"/>
    </xf>
    <xf numFmtId="0" fontId="1" fillId="5" borderId="30" xfId="0" applyNumberFormat="1" applyFont="1" applyFill="1" applyBorder="1" applyAlignment="1" applyProtection="1">
      <alignment horizontal="left" vertical="center" readingOrder="1"/>
    </xf>
    <xf numFmtId="0" fontId="1" fillId="5" borderId="19" xfId="0" applyNumberFormat="1" applyFont="1" applyFill="1" applyBorder="1" applyAlignment="1" applyProtection="1">
      <alignment horizontal="left" vertical="center" readingOrder="1"/>
    </xf>
    <xf numFmtId="0" fontId="1" fillId="5" borderId="5" xfId="0" applyNumberFormat="1" applyFont="1" applyFill="1" applyBorder="1" applyAlignment="1" applyProtection="1">
      <alignment horizontal="left" vertical="center" readingOrder="1"/>
    </xf>
    <xf numFmtId="0" fontId="1" fillId="5" borderId="7" xfId="0" applyNumberFormat="1" applyFont="1" applyFill="1" applyBorder="1" applyAlignment="1" applyProtection="1">
      <alignment horizontal="left" vertical="center" readingOrder="1"/>
    </xf>
    <xf numFmtId="0" fontId="1" fillId="5" borderId="24" xfId="0" applyNumberFormat="1" applyFont="1" applyFill="1" applyBorder="1" applyAlignment="1" applyProtection="1">
      <alignment horizontal="left" vertical="center" readingOrder="1"/>
    </xf>
    <xf numFmtId="0" fontId="1" fillId="5" borderId="28" xfId="0" applyNumberFormat="1" applyFont="1" applyFill="1" applyBorder="1" applyAlignment="1" applyProtection="1">
      <alignment horizontal="left" vertical="center" readingOrder="1"/>
    </xf>
    <xf numFmtId="0" fontId="1" fillId="5" borderId="29" xfId="0" applyNumberFormat="1" applyFont="1" applyFill="1" applyBorder="1" applyAlignment="1" applyProtection="1">
      <alignment horizontal="left" vertical="center" readingOrder="1"/>
    </xf>
    <xf numFmtId="2" fontId="1" fillId="0" borderId="7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14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0" fillId="0" borderId="0" xfId="0" applyProtection="1"/>
    <xf numFmtId="0" fontId="5" fillId="0" borderId="15" xfId="0" applyFont="1" applyBorder="1" applyAlignment="1" applyProtection="1">
      <alignment horizontal="center" vertical="center" textRotation="90" wrapText="1"/>
    </xf>
    <xf numFmtId="0" fontId="5" fillId="0" borderId="16" xfId="0" applyFont="1" applyBorder="1" applyAlignment="1" applyProtection="1">
      <alignment horizontal="center" vertical="center" textRotation="90" wrapText="1"/>
    </xf>
    <xf numFmtId="0" fontId="0" fillId="2" borderId="1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1" xfId="0" applyFill="1" applyBorder="1" applyProtection="1"/>
    <xf numFmtId="0" fontId="5" fillId="0" borderId="17" xfId="0" applyFont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center"/>
    </xf>
    <xf numFmtId="164" fontId="4" fillId="0" borderId="19" xfId="0" applyNumberFormat="1" applyFont="1" applyBorder="1" applyAlignment="1" applyProtection="1">
      <alignment horizontal="center"/>
    </xf>
    <xf numFmtId="0" fontId="3" fillId="5" borderId="24" xfId="0" applyFont="1" applyFill="1" applyBorder="1" applyAlignment="1" applyProtection="1">
      <alignment horizontal="center" wrapText="1"/>
    </xf>
    <xf numFmtId="0" fontId="3" fillId="5" borderId="25" xfId="0" applyFont="1" applyFill="1" applyBorder="1" applyAlignment="1" applyProtection="1">
      <alignment horizontal="center" wrapText="1"/>
    </xf>
    <xf numFmtId="164" fontId="3" fillId="0" borderId="22" xfId="0" applyNumberFormat="1" applyFont="1" applyBorder="1" applyAlignment="1" applyProtection="1">
      <alignment horizontal="center"/>
    </xf>
    <xf numFmtId="164" fontId="3" fillId="0" borderId="23" xfId="0" applyNumberFormat="1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Protection="1"/>
    <xf numFmtId="0" fontId="0" fillId="0" borderId="8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2" borderId="0" xfId="0" applyFill="1" applyBorder="1" applyAlignment="1" applyProtection="1">
      <alignment horizontal="center"/>
    </xf>
    <xf numFmtId="1" fontId="0" fillId="2" borderId="0" xfId="0" applyNumberForma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Protection="1"/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1" fillId="0" borderId="7" xfId="1" applyFont="1" applyFill="1" applyBorder="1" applyAlignment="1" applyProtection="1">
      <alignment horizontal="center" vertical="center" readingOrder="1"/>
    </xf>
    <xf numFmtId="44" fontId="1" fillId="0" borderId="1" xfId="1" applyFont="1" applyFill="1" applyBorder="1" applyAlignment="1" applyProtection="1">
      <alignment horizontal="center" vertical="center" readingOrder="1"/>
    </xf>
    <xf numFmtId="44" fontId="0" fillId="2" borderId="0" xfId="1" applyFont="1" applyFill="1" applyBorder="1" applyProtection="1"/>
    <xf numFmtId="44" fontId="1" fillId="0" borderId="6" xfId="1" applyFont="1" applyFill="1" applyBorder="1" applyAlignment="1" applyProtection="1">
      <alignment horizontal="center" vertical="center" readingOrder="1"/>
    </xf>
    <xf numFmtId="44" fontId="1" fillId="0" borderId="20" xfId="1" applyFont="1" applyFill="1" applyBorder="1" applyAlignment="1" applyProtection="1">
      <alignment horizontal="center" vertical="center" readingOrder="1"/>
    </xf>
    <xf numFmtId="44" fontId="1" fillId="0" borderId="21" xfId="1" applyFont="1" applyFill="1" applyBorder="1" applyAlignment="1" applyProtection="1">
      <alignment horizontal="center" vertical="center" readingOrder="1"/>
    </xf>
    <xf numFmtId="44" fontId="1" fillId="0" borderId="13" xfId="1" applyFont="1" applyFill="1" applyBorder="1" applyAlignment="1" applyProtection="1">
      <alignment horizontal="center" vertical="center" readingOrder="1"/>
    </xf>
    <xf numFmtId="44" fontId="0" fillId="0" borderId="0" xfId="1" applyFont="1" applyProtection="1"/>
    <xf numFmtId="0" fontId="0" fillId="0" borderId="31" xfId="0" applyBorder="1" applyProtection="1"/>
    <xf numFmtId="0" fontId="0" fillId="0" borderId="8" xfId="0" applyNumberFormat="1" applyFont="1" applyFill="1" applyBorder="1" applyAlignment="1" applyProtection="1">
      <alignment vertical="top"/>
    </xf>
    <xf numFmtId="0" fontId="2" fillId="0" borderId="32" xfId="0" applyNumberFormat="1" applyFont="1" applyFill="1" applyBorder="1" applyAlignment="1" applyProtection="1">
      <alignment horizontal="left" vertical="center" wrapText="1" readingOrder="1"/>
    </xf>
    <xf numFmtId="0" fontId="3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" vertical="center"/>
    </xf>
    <xf numFmtId="1" fontId="4" fillId="0" borderId="32" xfId="0" applyNumberFormat="1" applyFont="1" applyFill="1" applyBorder="1" applyAlignment="1" applyProtection="1">
      <alignment horizontal="center" vertical="center"/>
    </xf>
    <xf numFmtId="44" fontId="4" fillId="0" borderId="32" xfId="1" applyFont="1" applyFill="1" applyBorder="1" applyAlignment="1" applyProtection="1">
      <alignment horizontal="center" vertical="center"/>
    </xf>
    <xf numFmtId="0" fontId="0" fillId="0" borderId="11" xfId="0" applyBorder="1" applyProtection="1"/>
    <xf numFmtId="1" fontId="0" fillId="0" borderId="0" xfId="0" applyNumberFormat="1" applyBorder="1" applyProtection="1"/>
    <xf numFmtId="44" fontId="0" fillId="0" borderId="0" xfId="1" applyFont="1" applyBorder="1" applyProtection="1"/>
    <xf numFmtId="0" fontId="7" fillId="0" borderId="20" xfId="0" applyFont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14" xfId="0" applyBorder="1" applyAlignment="1" applyProtection="1">
      <alignment horizontal="center"/>
    </xf>
    <xf numFmtId="1" fontId="0" fillId="0" borderId="14" xfId="0" applyNumberFormat="1" applyBorder="1" applyProtection="1"/>
    <xf numFmtId="44" fontId="0" fillId="0" borderId="14" xfId="1" applyFont="1" applyBorder="1" applyProtection="1"/>
    <xf numFmtId="0" fontId="0" fillId="0" borderId="4" xfId="0" applyBorder="1" applyProtection="1"/>
    <xf numFmtId="0" fontId="0" fillId="0" borderId="31" xfId="0" applyBorder="1" applyProtection="1">
      <protection locked="0"/>
    </xf>
    <xf numFmtId="1" fontId="0" fillId="0" borderId="8" xfId="0" applyNumberFormat="1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11" xfId="0" applyBorder="1" applyProtection="1">
      <protection locked="0"/>
    </xf>
    <xf numFmtId="0" fontId="8" fillId="0" borderId="0" xfId="0" applyFont="1" applyBorder="1" applyProtection="1">
      <protection locked="0"/>
    </xf>
    <xf numFmtId="1" fontId="0" fillId="0" borderId="0" xfId="0" applyNumberFormat="1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1" fontId="0" fillId="0" borderId="14" xfId="0" applyNumberFormat="1" applyBorder="1" applyProtection="1">
      <protection locked="0"/>
    </xf>
    <xf numFmtId="44" fontId="0" fillId="0" borderId="14" xfId="1" applyFont="1" applyBorder="1" applyProtection="1">
      <protection locked="0"/>
    </xf>
    <xf numFmtId="0" fontId="0" fillId="0" borderId="4" xfId="0" applyBorder="1" applyProtection="1">
      <protection locked="0"/>
    </xf>
    <xf numFmtId="0" fontId="7" fillId="0" borderId="13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view="pageBreakPreview" topLeftCell="A70" zoomScale="85" zoomScaleNormal="100" zoomScaleSheetLayoutView="85" workbookViewId="0">
      <selection activeCell="AI86" sqref="AI86"/>
    </sheetView>
  </sheetViews>
  <sheetFormatPr defaultRowHeight="12.75" x14ac:dyDescent="0.2"/>
  <cols>
    <col min="1" max="1" width="6" style="44" customWidth="1"/>
    <col min="2" max="2" width="1" style="44" customWidth="1"/>
    <col min="3" max="3" width="9.140625" style="44"/>
    <col min="4" max="4" width="5" style="44" customWidth="1"/>
    <col min="5" max="5" width="1" style="44" customWidth="1"/>
    <col min="6" max="6" width="3.140625" style="44" customWidth="1"/>
    <col min="7" max="7" width="4" style="44" customWidth="1"/>
    <col min="8" max="8" width="3.28515625" style="44" customWidth="1"/>
    <col min="9" max="9" width="14.85546875" style="87" customWidth="1"/>
    <col min="10" max="10" width="1" style="44" customWidth="1"/>
    <col min="11" max="24" width="9.5703125" style="44" hidden="1" customWidth="1"/>
    <col min="25" max="25" width="9.140625" style="73" customWidth="1"/>
    <col min="26" max="26" width="11.7109375" style="95" bestFit="1" customWidth="1"/>
    <col min="27" max="27" width="14.28515625" style="44" customWidth="1"/>
    <col min="28" max="29" width="9.140625" style="44"/>
    <col min="30" max="30" width="12" style="44" customWidth="1"/>
    <col min="31" max="31" width="9.140625" style="73"/>
    <col min="32" max="16384" width="9.140625" style="44"/>
  </cols>
  <sheetData>
    <row r="1" spans="1:30" x14ac:dyDescent="0.2">
      <c r="A1" s="113"/>
      <c r="B1" s="33"/>
      <c r="C1" s="33"/>
      <c r="D1" s="33"/>
      <c r="E1" s="33"/>
      <c r="F1" s="33"/>
      <c r="G1" s="33"/>
      <c r="H1" s="33"/>
      <c r="I1" s="4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14"/>
      <c r="Z1" s="115"/>
      <c r="AA1" s="33"/>
      <c r="AB1" s="33"/>
      <c r="AC1" s="33"/>
      <c r="AD1" s="34"/>
    </row>
    <row r="2" spans="1:30" x14ac:dyDescent="0.2">
      <c r="A2" s="116"/>
      <c r="B2" s="36"/>
      <c r="C2" s="117" t="s">
        <v>92</v>
      </c>
      <c r="D2" s="36"/>
      <c r="E2" s="36"/>
      <c r="F2" s="36"/>
      <c r="G2" s="36"/>
      <c r="H2" s="36"/>
      <c r="I2" s="39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18"/>
      <c r="Z2" s="119"/>
      <c r="AA2" s="36"/>
      <c r="AB2" s="36"/>
      <c r="AC2" s="36"/>
      <c r="AD2" s="37"/>
    </row>
    <row r="3" spans="1:30" x14ac:dyDescent="0.2">
      <c r="A3" s="116"/>
      <c r="B3" s="36"/>
      <c r="C3" s="36"/>
      <c r="D3" s="36"/>
      <c r="E3" s="36"/>
      <c r="F3" s="36"/>
      <c r="G3" s="36"/>
      <c r="H3" s="36"/>
      <c r="I3" s="39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118"/>
      <c r="Z3" s="119"/>
      <c r="AA3" s="36"/>
      <c r="AB3" s="36"/>
      <c r="AC3" s="36"/>
      <c r="AD3" s="37"/>
    </row>
    <row r="4" spans="1:30" x14ac:dyDescent="0.2">
      <c r="A4" s="116"/>
      <c r="B4" s="36"/>
      <c r="C4" s="36"/>
      <c r="D4" s="36"/>
      <c r="E4" s="36"/>
      <c r="F4" s="36"/>
      <c r="G4" s="36"/>
      <c r="H4" s="36"/>
      <c r="I4" s="39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118"/>
      <c r="Z4" s="119"/>
      <c r="AA4" s="36"/>
      <c r="AB4" s="36"/>
      <c r="AC4" s="36"/>
      <c r="AD4" s="37"/>
    </row>
    <row r="5" spans="1:30" x14ac:dyDescent="0.2">
      <c r="A5" s="116"/>
      <c r="B5" s="36"/>
      <c r="C5" s="36"/>
      <c r="D5" s="36"/>
      <c r="E5" s="36"/>
      <c r="F5" s="36"/>
      <c r="G5" s="36"/>
      <c r="H5" s="36"/>
      <c r="I5" s="39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118"/>
      <c r="Z5" s="119"/>
      <c r="AA5" s="36"/>
      <c r="AB5" s="36"/>
      <c r="AC5" s="36"/>
      <c r="AD5" s="37"/>
    </row>
    <row r="6" spans="1:30" ht="13.5" thickBot="1" x14ac:dyDescent="0.25">
      <c r="A6" s="120"/>
      <c r="B6" s="41"/>
      <c r="C6" s="41"/>
      <c r="D6" s="41"/>
      <c r="E6" s="41"/>
      <c r="F6" s="41"/>
      <c r="G6" s="41"/>
      <c r="H6" s="41"/>
      <c r="I6" s="12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122"/>
      <c r="Z6" s="123"/>
      <c r="AA6" s="41"/>
      <c r="AB6" s="41"/>
      <c r="AC6" s="41"/>
      <c r="AD6" s="124"/>
    </row>
    <row r="7" spans="1:30" ht="17.649999999999999" customHeight="1" thickBot="1" x14ac:dyDescent="0.25">
      <c r="A7" s="96"/>
      <c r="B7" s="97"/>
      <c r="C7" s="98" t="s">
        <v>0</v>
      </c>
      <c r="D7" s="98"/>
      <c r="E7" s="98"/>
      <c r="F7" s="98"/>
      <c r="G7" s="98"/>
      <c r="H7" s="98"/>
      <c r="I7" s="99" t="s">
        <v>1</v>
      </c>
      <c r="J7" s="100"/>
      <c r="K7" s="101" t="s">
        <v>52</v>
      </c>
      <c r="L7" s="101" t="s">
        <v>53</v>
      </c>
      <c r="M7" s="101" t="s">
        <v>54</v>
      </c>
      <c r="N7" s="101" t="s">
        <v>55</v>
      </c>
      <c r="O7" s="101" t="s">
        <v>56</v>
      </c>
      <c r="P7" s="101" t="s">
        <v>57</v>
      </c>
      <c r="Q7" s="101" t="s">
        <v>58</v>
      </c>
      <c r="R7" s="101" t="s">
        <v>59</v>
      </c>
      <c r="S7" s="101" t="s">
        <v>60</v>
      </c>
      <c r="T7" s="101" t="s">
        <v>61</v>
      </c>
      <c r="U7" s="101" t="s">
        <v>62</v>
      </c>
      <c r="V7" s="101" t="s">
        <v>63</v>
      </c>
      <c r="W7" s="101" t="s">
        <v>64</v>
      </c>
      <c r="X7" s="101" t="s">
        <v>65</v>
      </c>
      <c r="Y7" s="102" t="s">
        <v>66</v>
      </c>
      <c r="Z7" s="103" t="s">
        <v>67</v>
      </c>
      <c r="AA7" s="74"/>
      <c r="AB7" s="74"/>
      <c r="AC7" s="74"/>
      <c r="AD7" s="75"/>
    </row>
    <row r="8" spans="1:30" ht="16.899999999999999" customHeight="1" x14ac:dyDescent="0.2">
      <c r="A8" s="45" t="s">
        <v>86</v>
      </c>
      <c r="B8" s="76"/>
      <c r="C8" s="29" t="s">
        <v>20</v>
      </c>
      <c r="D8" s="30"/>
      <c r="E8" s="30"/>
      <c r="F8" s="30"/>
      <c r="G8" s="30"/>
      <c r="H8" s="31"/>
      <c r="I8" s="32">
        <v>0</v>
      </c>
      <c r="J8" s="74"/>
      <c r="K8" s="3">
        <v>3389</v>
      </c>
      <c r="L8" s="3">
        <v>2556</v>
      </c>
      <c r="M8" s="3">
        <v>3393</v>
      </c>
      <c r="N8" s="3">
        <v>2710</v>
      </c>
      <c r="O8" s="3">
        <v>2909</v>
      </c>
      <c r="P8" s="3">
        <v>3219</v>
      </c>
      <c r="Q8" s="3">
        <v>3250</v>
      </c>
      <c r="R8" s="3">
        <v>2410</v>
      </c>
      <c r="S8" s="3">
        <v>3078</v>
      </c>
      <c r="T8" s="3">
        <v>3021</v>
      </c>
      <c r="U8" s="3">
        <v>3261</v>
      </c>
      <c r="V8" s="3">
        <v>2022</v>
      </c>
      <c r="W8" s="3">
        <f>SUM(K8:V8)+K8</f>
        <v>38607</v>
      </c>
      <c r="X8" s="3">
        <f>I8*W8</f>
        <v>0</v>
      </c>
      <c r="Y8" s="4">
        <f>SUM(K8:V8)*1.3</f>
        <v>45783.4</v>
      </c>
      <c r="Z8" s="88">
        <f>Y8*I8</f>
        <v>0</v>
      </c>
      <c r="AA8" s="74"/>
      <c r="AB8" s="74"/>
      <c r="AC8" s="74"/>
      <c r="AD8" s="75"/>
    </row>
    <row r="9" spans="1:30" ht="16.899999999999999" customHeight="1" x14ac:dyDescent="0.2">
      <c r="A9" s="46"/>
      <c r="B9" s="76"/>
      <c r="C9" s="17" t="s">
        <v>26</v>
      </c>
      <c r="D9" s="18"/>
      <c r="E9" s="18"/>
      <c r="F9" s="18"/>
      <c r="G9" s="18"/>
      <c r="H9" s="19"/>
      <c r="I9" s="35">
        <v>0</v>
      </c>
      <c r="J9" s="76"/>
      <c r="K9" s="1">
        <v>1486</v>
      </c>
      <c r="L9" s="1">
        <v>1133</v>
      </c>
      <c r="M9" s="1">
        <v>1613</v>
      </c>
      <c r="N9" s="1">
        <v>1328</v>
      </c>
      <c r="O9" s="1">
        <v>1467</v>
      </c>
      <c r="P9" s="1">
        <v>1509</v>
      </c>
      <c r="Q9" s="1">
        <v>1561</v>
      </c>
      <c r="R9" s="1">
        <v>1151</v>
      </c>
      <c r="S9" s="1">
        <v>1507</v>
      </c>
      <c r="T9" s="1">
        <v>1425</v>
      </c>
      <c r="U9" s="1">
        <v>1759</v>
      </c>
      <c r="V9" s="1">
        <v>1068</v>
      </c>
      <c r="W9" s="1">
        <f>SUM(K9:V9)+K9</f>
        <v>18493</v>
      </c>
      <c r="X9" s="1">
        <f>I9*W9</f>
        <v>0</v>
      </c>
      <c r="Y9" s="2">
        <f>SUM(K9:V9)*1.3</f>
        <v>22109.100000000002</v>
      </c>
      <c r="Z9" s="89">
        <f>Y9*I9</f>
        <v>0</v>
      </c>
      <c r="AA9" s="54" t="s">
        <v>79</v>
      </c>
      <c r="AB9" s="76"/>
      <c r="AC9" s="76"/>
      <c r="AD9" s="77"/>
    </row>
    <row r="10" spans="1:30" ht="16.899999999999999" customHeight="1" x14ac:dyDescent="0.2">
      <c r="A10" s="46"/>
      <c r="B10" s="76"/>
      <c r="C10" s="17" t="s">
        <v>28</v>
      </c>
      <c r="D10" s="18"/>
      <c r="E10" s="18"/>
      <c r="F10" s="18"/>
      <c r="G10" s="18"/>
      <c r="H10" s="19"/>
      <c r="I10" s="35">
        <v>0</v>
      </c>
      <c r="J10" s="76"/>
      <c r="K10" s="1">
        <v>2498</v>
      </c>
      <c r="L10" s="1">
        <v>1806</v>
      </c>
      <c r="M10" s="1">
        <v>2021</v>
      </c>
      <c r="N10" s="1">
        <v>1857</v>
      </c>
      <c r="O10" s="1">
        <v>1645</v>
      </c>
      <c r="P10" s="1">
        <v>1986</v>
      </c>
      <c r="Q10" s="1">
        <v>2021</v>
      </c>
      <c r="R10" s="1">
        <v>1596</v>
      </c>
      <c r="S10" s="1">
        <v>1931</v>
      </c>
      <c r="T10" s="1">
        <v>1926</v>
      </c>
      <c r="U10" s="1">
        <v>2073</v>
      </c>
      <c r="V10" s="1">
        <v>1405</v>
      </c>
      <c r="W10" s="1">
        <f>SUM(K10:V10)+K10</f>
        <v>25263</v>
      </c>
      <c r="X10" s="1">
        <f>I10*W10</f>
        <v>0</v>
      </c>
      <c r="Y10" s="2">
        <f>SUM(K10:V10)*1.3</f>
        <v>29594.5</v>
      </c>
      <c r="Z10" s="89">
        <f>Y10*I10</f>
        <v>0</v>
      </c>
      <c r="AA10" s="55">
        <f>SUM(Z8:Z10)</f>
        <v>0</v>
      </c>
      <c r="AB10" s="76"/>
      <c r="AC10" s="76"/>
      <c r="AD10" s="77"/>
    </row>
    <row r="11" spans="1:30" ht="6" customHeight="1" x14ac:dyDescent="0.2">
      <c r="A11" s="46"/>
      <c r="B11" s="76"/>
      <c r="C11" s="47"/>
      <c r="D11" s="48"/>
      <c r="E11" s="48"/>
      <c r="F11" s="48"/>
      <c r="G11" s="48"/>
      <c r="H11" s="48"/>
      <c r="I11" s="38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79"/>
      <c r="Z11" s="90"/>
      <c r="AA11" s="76"/>
      <c r="AB11" s="76"/>
      <c r="AC11" s="76"/>
      <c r="AD11" s="77"/>
    </row>
    <row r="12" spans="1:30" ht="17.649999999999999" customHeight="1" x14ac:dyDescent="0.2">
      <c r="A12" s="46"/>
      <c r="B12" s="76"/>
      <c r="C12" s="17" t="s">
        <v>42</v>
      </c>
      <c r="D12" s="18"/>
      <c r="E12" s="18"/>
      <c r="F12" s="18"/>
      <c r="G12" s="18"/>
      <c r="H12" s="19"/>
      <c r="I12" s="35">
        <v>0</v>
      </c>
      <c r="J12" s="80"/>
      <c r="K12" s="1">
        <v>2379</v>
      </c>
      <c r="L12" s="1">
        <v>1555</v>
      </c>
      <c r="M12" s="1">
        <v>1847</v>
      </c>
      <c r="N12" s="1">
        <v>1611</v>
      </c>
      <c r="O12" s="1">
        <v>2076</v>
      </c>
      <c r="P12" s="1">
        <v>2345</v>
      </c>
      <c r="Q12" s="1">
        <v>2613</v>
      </c>
      <c r="R12" s="1">
        <v>1638</v>
      </c>
      <c r="S12" s="1">
        <v>2420</v>
      </c>
      <c r="T12" s="1">
        <v>1954</v>
      </c>
      <c r="U12" s="1">
        <v>1936</v>
      </c>
      <c r="V12" s="1">
        <v>1191</v>
      </c>
      <c r="W12" s="1">
        <f>SUM(K12:V12)+K12</f>
        <v>25944</v>
      </c>
      <c r="X12" s="1">
        <f>I12*W12</f>
        <v>0</v>
      </c>
      <c r="Y12" s="2">
        <f>SUM(K12:V12)*1.3</f>
        <v>30634.5</v>
      </c>
      <c r="Z12" s="89">
        <f>Y12*I12</f>
        <v>0</v>
      </c>
      <c r="AA12" s="76"/>
      <c r="AB12" s="76"/>
      <c r="AC12" s="76"/>
      <c r="AD12" s="77"/>
    </row>
    <row r="13" spans="1:30" ht="16.899999999999999" customHeight="1" x14ac:dyDescent="0.2">
      <c r="A13" s="46"/>
      <c r="B13" s="76"/>
      <c r="C13" s="17" t="s">
        <v>43</v>
      </c>
      <c r="D13" s="18"/>
      <c r="E13" s="18"/>
      <c r="F13" s="18"/>
      <c r="G13" s="18"/>
      <c r="H13" s="19"/>
      <c r="I13" s="35">
        <v>0</v>
      </c>
      <c r="J13" s="80"/>
      <c r="K13" s="1">
        <v>4059</v>
      </c>
      <c r="L13" s="1">
        <v>2774</v>
      </c>
      <c r="M13" s="1">
        <v>2904</v>
      </c>
      <c r="N13" s="1">
        <v>2689</v>
      </c>
      <c r="O13" s="1">
        <v>296</v>
      </c>
      <c r="P13" s="1">
        <v>3200</v>
      </c>
      <c r="Q13" s="1">
        <v>3600</v>
      </c>
      <c r="R13" s="1">
        <v>2457</v>
      </c>
      <c r="S13" s="1">
        <v>3510</v>
      </c>
      <c r="T13" s="1">
        <v>3013</v>
      </c>
      <c r="U13" s="1">
        <v>3310</v>
      </c>
      <c r="V13" s="1">
        <v>2093</v>
      </c>
      <c r="W13" s="1">
        <f>SUM(K13:V13)+K13</f>
        <v>37964</v>
      </c>
      <c r="X13" s="1">
        <f>I13*W13</f>
        <v>0</v>
      </c>
      <c r="Y13" s="2">
        <f>SUM(K13:V13)*1.3</f>
        <v>44076.5</v>
      </c>
      <c r="Z13" s="89">
        <f>Y13*I13</f>
        <v>0</v>
      </c>
      <c r="AA13" s="76"/>
      <c r="AB13" s="76"/>
      <c r="AC13" s="76"/>
      <c r="AD13" s="77"/>
    </row>
    <row r="14" spans="1:30" ht="17.649999999999999" customHeight="1" x14ac:dyDescent="0.2">
      <c r="A14" s="46"/>
      <c r="B14" s="76"/>
      <c r="C14" s="17" t="s">
        <v>49</v>
      </c>
      <c r="D14" s="18"/>
      <c r="E14" s="18"/>
      <c r="F14" s="18"/>
      <c r="G14" s="18"/>
      <c r="H14" s="19"/>
      <c r="I14" s="35">
        <v>0</v>
      </c>
      <c r="J14" s="80"/>
      <c r="K14" s="1">
        <v>2146</v>
      </c>
      <c r="L14" s="1">
        <v>1178</v>
      </c>
      <c r="M14" s="1">
        <v>844</v>
      </c>
      <c r="N14" s="1">
        <v>1093</v>
      </c>
      <c r="O14" s="1">
        <v>655</v>
      </c>
      <c r="P14" s="1">
        <v>499</v>
      </c>
      <c r="Q14" s="1">
        <v>1148</v>
      </c>
      <c r="R14" s="1">
        <v>957</v>
      </c>
      <c r="S14" s="1">
        <v>1127</v>
      </c>
      <c r="T14" s="1">
        <v>1345</v>
      </c>
      <c r="U14" s="1">
        <v>1308</v>
      </c>
      <c r="V14" s="1">
        <v>829</v>
      </c>
      <c r="W14" s="1">
        <f>SUM(K14:V14)+K14</f>
        <v>15275</v>
      </c>
      <c r="X14" s="1">
        <f>I14*W14</f>
        <v>0</v>
      </c>
      <c r="Y14" s="2">
        <f>SUM(K14:V14)*1.3</f>
        <v>17067.7</v>
      </c>
      <c r="Z14" s="89">
        <f>Y14*I14</f>
        <v>0</v>
      </c>
      <c r="AA14" s="54" t="s">
        <v>83</v>
      </c>
      <c r="AB14" s="76"/>
      <c r="AC14" s="76"/>
      <c r="AD14" s="77"/>
    </row>
    <row r="15" spans="1:30" ht="17.649999999999999" customHeight="1" x14ac:dyDescent="0.2">
      <c r="A15" s="46"/>
      <c r="B15" s="76"/>
      <c r="C15" s="17" t="s">
        <v>50</v>
      </c>
      <c r="D15" s="18"/>
      <c r="E15" s="18"/>
      <c r="F15" s="18"/>
      <c r="G15" s="18"/>
      <c r="H15" s="19"/>
      <c r="I15" s="35">
        <v>0</v>
      </c>
      <c r="J15" s="80"/>
      <c r="K15" s="1">
        <v>3100</v>
      </c>
      <c r="L15" s="1">
        <v>2303</v>
      </c>
      <c r="M15" s="1">
        <v>2476</v>
      </c>
      <c r="N15" s="1">
        <v>2302</v>
      </c>
      <c r="O15" s="1">
        <v>2556</v>
      </c>
      <c r="P15" s="1">
        <v>2872</v>
      </c>
      <c r="Q15" s="1">
        <v>3076</v>
      </c>
      <c r="R15" s="1">
        <v>2145</v>
      </c>
      <c r="S15" s="1">
        <v>3027</v>
      </c>
      <c r="T15" s="1">
        <v>2731</v>
      </c>
      <c r="U15" s="1">
        <v>2899</v>
      </c>
      <c r="V15" s="1">
        <v>1912</v>
      </c>
      <c r="W15" s="1">
        <f>SUM(K15:V15)+K15</f>
        <v>34499</v>
      </c>
      <c r="X15" s="1">
        <f>I15*W15</f>
        <v>0</v>
      </c>
      <c r="Y15" s="2">
        <f>SUM(K15:V15)*1.3</f>
        <v>40818.700000000004</v>
      </c>
      <c r="Z15" s="89">
        <f>Y15*I15</f>
        <v>0</v>
      </c>
      <c r="AA15" s="55">
        <f>SUM(Z12:Z15)</f>
        <v>0</v>
      </c>
      <c r="AB15" s="76"/>
      <c r="AC15" s="76"/>
      <c r="AD15" s="77"/>
    </row>
    <row r="16" spans="1:30" ht="6" customHeight="1" x14ac:dyDescent="0.2">
      <c r="A16" s="46"/>
      <c r="B16" s="76"/>
      <c r="C16" s="47"/>
      <c r="D16" s="48"/>
      <c r="E16" s="48"/>
      <c r="F16" s="48"/>
      <c r="G16" s="48"/>
      <c r="H16" s="48"/>
      <c r="I16" s="38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79"/>
      <c r="Z16" s="90"/>
      <c r="AA16" s="76"/>
      <c r="AB16" s="76"/>
      <c r="AC16" s="76"/>
      <c r="AD16" s="77"/>
    </row>
    <row r="17" spans="1:30" ht="16.899999999999999" customHeight="1" x14ac:dyDescent="0.2">
      <c r="A17" s="46"/>
      <c r="B17" s="76"/>
      <c r="C17" s="17" t="s">
        <v>31</v>
      </c>
      <c r="D17" s="18"/>
      <c r="E17" s="18"/>
      <c r="F17" s="18"/>
      <c r="G17" s="18"/>
      <c r="H17" s="19"/>
      <c r="I17" s="35">
        <v>0</v>
      </c>
      <c r="J17" s="76"/>
      <c r="K17" s="1">
        <v>3</v>
      </c>
      <c r="L17" s="1">
        <v>1</v>
      </c>
      <c r="M17" s="1">
        <v>2</v>
      </c>
      <c r="N17" s="1"/>
      <c r="O17" s="1">
        <v>1</v>
      </c>
      <c r="P17" s="1"/>
      <c r="Q17" s="1">
        <v>15</v>
      </c>
      <c r="R17" s="1">
        <v>2</v>
      </c>
      <c r="S17" s="1">
        <v>20</v>
      </c>
      <c r="T17" s="1"/>
      <c r="U17" s="1">
        <v>3</v>
      </c>
      <c r="V17" s="1">
        <v>2</v>
      </c>
      <c r="W17" s="1">
        <f>SUM(K17:V17)+K17</f>
        <v>52</v>
      </c>
      <c r="X17" s="1">
        <f>I17*W17</f>
        <v>0</v>
      </c>
      <c r="Y17" s="2">
        <f t="shared" ref="Y17:Y23" si="0">SUM(K17:V17)*1.3</f>
        <v>63.7</v>
      </c>
      <c r="Z17" s="89">
        <f>Y17*I17</f>
        <v>0</v>
      </c>
      <c r="AA17" s="76"/>
      <c r="AB17" s="76"/>
      <c r="AC17" s="76"/>
      <c r="AD17" s="77"/>
    </row>
    <row r="18" spans="1:30" ht="17.649999999999999" customHeight="1" x14ac:dyDescent="0.2">
      <c r="A18" s="46"/>
      <c r="B18" s="76"/>
      <c r="C18" s="17" t="s">
        <v>32</v>
      </c>
      <c r="D18" s="18"/>
      <c r="E18" s="18"/>
      <c r="F18" s="18"/>
      <c r="G18" s="18"/>
      <c r="H18" s="19"/>
      <c r="I18" s="35">
        <v>0</v>
      </c>
      <c r="J18" s="76"/>
      <c r="K18" s="1">
        <v>3</v>
      </c>
      <c r="L18" s="1">
        <v>2</v>
      </c>
      <c r="M18" s="1">
        <v>1</v>
      </c>
      <c r="N18" s="1"/>
      <c r="O18" s="1"/>
      <c r="P18" s="1"/>
      <c r="Q18" s="1"/>
      <c r="R18" s="1"/>
      <c r="S18" s="1">
        <v>25</v>
      </c>
      <c r="T18" s="1">
        <v>2</v>
      </c>
      <c r="U18" s="1">
        <v>3</v>
      </c>
      <c r="V18" s="1">
        <v>3</v>
      </c>
      <c r="W18" s="1">
        <f>SUM(K18:V18)+K18</f>
        <v>42</v>
      </c>
      <c r="X18" s="1">
        <f>I18*W18</f>
        <v>0</v>
      </c>
      <c r="Y18" s="2">
        <f t="shared" si="0"/>
        <v>50.7</v>
      </c>
      <c r="Z18" s="89">
        <f>Y18*I18</f>
        <v>0</v>
      </c>
      <c r="AA18" s="76"/>
      <c r="AB18" s="76"/>
      <c r="AC18" s="76"/>
      <c r="AD18" s="77"/>
    </row>
    <row r="19" spans="1:30" ht="17.649999999999999" customHeight="1" x14ac:dyDescent="0.2">
      <c r="A19" s="46"/>
      <c r="B19" s="76"/>
      <c r="C19" s="17" t="s">
        <v>33</v>
      </c>
      <c r="D19" s="18"/>
      <c r="E19" s="18"/>
      <c r="F19" s="18"/>
      <c r="G19" s="18"/>
      <c r="H19" s="19"/>
      <c r="I19" s="35">
        <v>0</v>
      </c>
      <c r="J19" s="76"/>
      <c r="K19" s="1">
        <v>2</v>
      </c>
      <c r="L19" s="1"/>
      <c r="M19" s="1">
        <v>5</v>
      </c>
      <c r="N19" s="1">
        <v>1</v>
      </c>
      <c r="O19" s="1"/>
      <c r="P19" s="1"/>
      <c r="Q19" s="1"/>
      <c r="R19" s="1"/>
      <c r="S19" s="1"/>
      <c r="T19" s="1"/>
      <c r="U19" s="1"/>
      <c r="V19" s="1"/>
      <c r="W19" s="1">
        <f>SUM(K19:V19)+K19</f>
        <v>10</v>
      </c>
      <c r="X19" s="1">
        <f>I19*W19</f>
        <v>0</v>
      </c>
      <c r="Y19" s="2">
        <f t="shared" si="0"/>
        <v>10.4</v>
      </c>
      <c r="Z19" s="89">
        <f>Y19*I19</f>
        <v>0</v>
      </c>
      <c r="AA19" s="76"/>
      <c r="AB19" s="76"/>
      <c r="AC19" s="76"/>
      <c r="AD19" s="77"/>
    </row>
    <row r="20" spans="1:30" ht="16.899999999999999" customHeight="1" x14ac:dyDescent="0.2">
      <c r="A20" s="46"/>
      <c r="B20" s="76"/>
      <c r="C20" s="17" t="s">
        <v>12</v>
      </c>
      <c r="D20" s="18"/>
      <c r="E20" s="18"/>
      <c r="F20" s="18"/>
      <c r="G20" s="18"/>
      <c r="H20" s="19"/>
      <c r="I20" s="35">
        <v>0</v>
      </c>
      <c r="J20" s="76"/>
      <c r="K20" s="1">
        <v>859</v>
      </c>
      <c r="L20" s="1">
        <v>642</v>
      </c>
      <c r="M20" s="1">
        <v>871</v>
      </c>
      <c r="N20" s="1">
        <v>737</v>
      </c>
      <c r="O20" s="1">
        <v>807</v>
      </c>
      <c r="P20" s="1">
        <v>900</v>
      </c>
      <c r="Q20" s="1">
        <v>896</v>
      </c>
      <c r="R20" s="1">
        <v>659</v>
      </c>
      <c r="S20" s="1">
        <v>848</v>
      </c>
      <c r="T20" s="1">
        <v>943</v>
      </c>
      <c r="U20" s="1">
        <v>1000</v>
      </c>
      <c r="V20" s="1">
        <v>619</v>
      </c>
      <c r="W20" s="1">
        <f t="shared" ref="W20:W45" si="1">SUM(K20:V20)+K20</f>
        <v>10640</v>
      </c>
      <c r="X20" s="1">
        <f t="shared" ref="X20:X45" si="2">I20*W20</f>
        <v>0</v>
      </c>
      <c r="Y20" s="2">
        <f t="shared" si="0"/>
        <v>12715.300000000001</v>
      </c>
      <c r="Z20" s="89">
        <f t="shared" ref="Z20:Z45" si="3">Y20*I20</f>
        <v>0</v>
      </c>
      <c r="AA20" s="76"/>
      <c r="AB20" s="76"/>
      <c r="AC20" s="76"/>
      <c r="AD20" s="77"/>
    </row>
    <row r="21" spans="1:30" ht="16.899999999999999" customHeight="1" x14ac:dyDescent="0.2">
      <c r="A21" s="46"/>
      <c r="B21" s="76"/>
      <c r="C21" s="17" t="s">
        <v>15</v>
      </c>
      <c r="D21" s="18"/>
      <c r="E21" s="18"/>
      <c r="F21" s="18"/>
      <c r="G21" s="18"/>
      <c r="H21" s="19"/>
      <c r="I21" s="35">
        <v>0</v>
      </c>
      <c r="J21" s="76"/>
      <c r="K21" s="1">
        <v>1232</v>
      </c>
      <c r="L21" s="1">
        <v>944</v>
      </c>
      <c r="M21" s="1">
        <v>1150</v>
      </c>
      <c r="N21" s="1">
        <v>977</v>
      </c>
      <c r="O21" s="1">
        <v>897</v>
      </c>
      <c r="P21" s="1">
        <v>1033</v>
      </c>
      <c r="Q21" s="1">
        <v>1105</v>
      </c>
      <c r="R21" s="1">
        <v>774</v>
      </c>
      <c r="S21" s="1">
        <v>1082</v>
      </c>
      <c r="T21" s="1">
        <v>1019</v>
      </c>
      <c r="U21" s="1">
        <v>1130</v>
      </c>
      <c r="V21" s="1">
        <v>780</v>
      </c>
      <c r="W21" s="1">
        <f t="shared" si="1"/>
        <v>13355</v>
      </c>
      <c r="X21" s="1">
        <f t="shared" si="2"/>
        <v>0</v>
      </c>
      <c r="Y21" s="2">
        <f t="shared" si="0"/>
        <v>15759.9</v>
      </c>
      <c r="Z21" s="89">
        <f t="shared" si="3"/>
        <v>0</v>
      </c>
      <c r="AA21" s="76"/>
      <c r="AB21" s="76"/>
      <c r="AC21" s="76"/>
      <c r="AD21" s="77"/>
    </row>
    <row r="22" spans="1:30" ht="16.899999999999999" customHeight="1" x14ac:dyDescent="0.2">
      <c r="A22" s="46"/>
      <c r="B22" s="76"/>
      <c r="C22" s="17" t="s">
        <v>18</v>
      </c>
      <c r="D22" s="18"/>
      <c r="E22" s="18"/>
      <c r="F22" s="18"/>
      <c r="G22" s="18"/>
      <c r="H22" s="19"/>
      <c r="I22" s="35">
        <v>0</v>
      </c>
      <c r="J22" s="76"/>
      <c r="K22" s="1">
        <v>676</v>
      </c>
      <c r="L22" s="1">
        <v>528</v>
      </c>
      <c r="M22" s="1">
        <v>602</v>
      </c>
      <c r="N22" s="1">
        <v>498</v>
      </c>
      <c r="O22" s="1">
        <v>482</v>
      </c>
      <c r="P22" s="1">
        <v>625</v>
      </c>
      <c r="Q22" s="1">
        <v>504</v>
      </c>
      <c r="R22" s="1">
        <v>404</v>
      </c>
      <c r="S22" s="1">
        <v>596</v>
      </c>
      <c r="T22" s="1">
        <v>648</v>
      </c>
      <c r="U22" s="1">
        <v>646</v>
      </c>
      <c r="V22" s="1">
        <v>389</v>
      </c>
      <c r="W22" s="1">
        <f t="shared" si="1"/>
        <v>7274</v>
      </c>
      <c r="X22" s="1">
        <f t="shared" si="2"/>
        <v>0</v>
      </c>
      <c r="Y22" s="2">
        <f t="shared" si="0"/>
        <v>8577.4</v>
      </c>
      <c r="Z22" s="89">
        <f t="shared" si="3"/>
        <v>0</v>
      </c>
      <c r="AA22" s="54" t="s">
        <v>79</v>
      </c>
      <c r="AB22" s="76"/>
      <c r="AC22" s="76"/>
      <c r="AD22" s="77"/>
    </row>
    <row r="23" spans="1:30" ht="17.649999999999999" customHeight="1" x14ac:dyDescent="0.2">
      <c r="A23" s="46"/>
      <c r="B23" s="76"/>
      <c r="C23" s="17" t="s">
        <v>19</v>
      </c>
      <c r="D23" s="18"/>
      <c r="E23" s="18"/>
      <c r="F23" s="18"/>
      <c r="G23" s="18"/>
      <c r="H23" s="19"/>
      <c r="I23" s="35">
        <v>0</v>
      </c>
      <c r="J23" s="76"/>
      <c r="K23" s="1">
        <v>344</v>
      </c>
      <c r="L23" s="1">
        <v>323</v>
      </c>
      <c r="M23" s="1">
        <v>336</v>
      </c>
      <c r="N23" s="1">
        <v>318</v>
      </c>
      <c r="O23" s="1">
        <v>344</v>
      </c>
      <c r="P23" s="1">
        <v>389</v>
      </c>
      <c r="Q23" s="1">
        <v>383</v>
      </c>
      <c r="R23" s="1">
        <v>281</v>
      </c>
      <c r="S23" s="1">
        <v>383</v>
      </c>
      <c r="T23" s="1">
        <v>402</v>
      </c>
      <c r="U23" s="1">
        <v>440</v>
      </c>
      <c r="V23" s="1">
        <v>265</v>
      </c>
      <c r="W23" s="1">
        <f t="shared" si="1"/>
        <v>4552</v>
      </c>
      <c r="X23" s="1">
        <f t="shared" si="2"/>
        <v>0</v>
      </c>
      <c r="Y23" s="2">
        <f t="shared" si="0"/>
        <v>5470.4000000000005</v>
      </c>
      <c r="Z23" s="89">
        <f t="shared" si="3"/>
        <v>0</v>
      </c>
      <c r="AA23" s="55">
        <f>SUM(Z17:Z23)</f>
        <v>0</v>
      </c>
      <c r="AB23" s="76"/>
      <c r="AC23" s="76"/>
      <c r="AD23" s="77"/>
    </row>
    <row r="24" spans="1:30" ht="6" customHeight="1" thickBot="1" x14ac:dyDescent="0.25">
      <c r="A24" s="46"/>
      <c r="B24" s="76"/>
      <c r="C24" s="49"/>
      <c r="D24" s="43"/>
      <c r="E24" s="43"/>
      <c r="F24" s="43"/>
      <c r="G24" s="43"/>
      <c r="H24" s="43"/>
      <c r="I24" s="38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79"/>
      <c r="Z24" s="90"/>
      <c r="AA24" s="76"/>
      <c r="AB24" s="76"/>
      <c r="AC24" s="76"/>
      <c r="AD24" s="77"/>
    </row>
    <row r="25" spans="1:30" ht="21" customHeight="1" x14ac:dyDescent="0.2">
      <c r="A25" s="46"/>
      <c r="B25" s="76"/>
      <c r="C25" s="27" t="s">
        <v>71</v>
      </c>
      <c r="D25" s="28"/>
      <c r="E25" s="28"/>
      <c r="F25" s="28"/>
      <c r="G25" s="28"/>
      <c r="H25" s="28"/>
      <c r="I25" s="32">
        <v>0</v>
      </c>
      <c r="J25" s="81"/>
      <c r="K25" s="3"/>
      <c r="L25" s="3"/>
      <c r="M25" s="3">
        <v>2</v>
      </c>
      <c r="N25" s="3"/>
      <c r="O25" s="3"/>
      <c r="P25" s="3"/>
      <c r="Q25" s="3"/>
      <c r="R25" s="3"/>
      <c r="S25" s="3"/>
      <c r="T25" s="3"/>
      <c r="U25" s="3"/>
      <c r="V25" s="3"/>
      <c r="W25" s="3">
        <f t="shared" ref="W25:W28" si="4">SUM(K25:V25)+K25</f>
        <v>2</v>
      </c>
      <c r="X25" s="3">
        <f t="shared" ref="X25:X28" si="5">I25*W25</f>
        <v>0</v>
      </c>
      <c r="Y25" s="4">
        <f t="shared" ref="Y25:Y31" si="6">SUM(K25:V25)*1.3</f>
        <v>2.6</v>
      </c>
      <c r="Z25" s="91">
        <f t="shared" ref="Z25:Z28" si="7">Y25*I25</f>
        <v>0</v>
      </c>
      <c r="AA25" s="76"/>
      <c r="AB25" s="76"/>
      <c r="AC25" s="76"/>
      <c r="AD25" s="77"/>
    </row>
    <row r="26" spans="1:30" ht="16.899999999999999" customHeight="1" x14ac:dyDescent="0.2">
      <c r="A26" s="46"/>
      <c r="B26" s="76"/>
      <c r="C26" s="13" t="s">
        <v>72</v>
      </c>
      <c r="D26" s="14"/>
      <c r="E26" s="14"/>
      <c r="F26" s="14"/>
      <c r="G26" s="14"/>
      <c r="H26" s="14"/>
      <c r="I26" s="35">
        <v>0</v>
      </c>
      <c r="J26" s="82"/>
      <c r="K26" s="1"/>
      <c r="L26" s="1"/>
      <c r="M26" s="1"/>
      <c r="N26" s="1">
        <v>10</v>
      </c>
      <c r="O26" s="1"/>
      <c r="P26" s="1"/>
      <c r="Q26" s="1"/>
      <c r="R26" s="1"/>
      <c r="S26" s="1">
        <v>1</v>
      </c>
      <c r="T26" s="1">
        <v>1</v>
      </c>
      <c r="U26" s="1"/>
      <c r="V26" s="1"/>
      <c r="W26" s="1">
        <f t="shared" si="4"/>
        <v>12</v>
      </c>
      <c r="X26" s="1">
        <f t="shared" si="5"/>
        <v>0</v>
      </c>
      <c r="Y26" s="2">
        <f t="shared" si="6"/>
        <v>15.600000000000001</v>
      </c>
      <c r="Z26" s="92">
        <f t="shared" si="7"/>
        <v>0</v>
      </c>
      <c r="AA26" s="76"/>
      <c r="AB26" s="76"/>
      <c r="AC26" s="76"/>
      <c r="AD26" s="77"/>
    </row>
    <row r="27" spans="1:30" ht="16.899999999999999" customHeight="1" x14ac:dyDescent="0.2">
      <c r="A27" s="46"/>
      <c r="B27" s="76"/>
      <c r="C27" s="13" t="s">
        <v>76</v>
      </c>
      <c r="D27" s="14"/>
      <c r="E27" s="14"/>
      <c r="F27" s="14"/>
      <c r="G27" s="14"/>
      <c r="H27" s="14"/>
      <c r="I27" s="35">
        <v>0</v>
      </c>
      <c r="J27" s="82"/>
      <c r="K27" s="1"/>
      <c r="L27" s="1"/>
      <c r="M27" s="1"/>
      <c r="N27" s="1"/>
      <c r="O27" s="1"/>
      <c r="P27" s="1">
        <v>2</v>
      </c>
      <c r="Q27" s="1"/>
      <c r="R27" s="1"/>
      <c r="S27" s="1"/>
      <c r="T27" s="1"/>
      <c r="U27" s="1"/>
      <c r="V27" s="1"/>
      <c r="W27" s="1">
        <f t="shared" si="4"/>
        <v>2</v>
      </c>
      <c r="X27" s="1">
        <f t="shared" si="5"/>
        <v>0</v>
      </c>
      <c r="Y27" s="2">
        <f t="shared" si="6"/>
        <v>2.6</v>
      </c>
      <c r="Z27" s="92">
        <f t="shared" si="7"/>
        <v>0</v>
      </c>
      <c r="AA27" s="76"/>
      <c r="AB27" s="76"/>
      <c r="AC27" s="76"/>
      <c r="AD27" s="77"/>
    </row>
    <row r="28" spans="1:30" ht="21" customHeight="1" x14ac:dyDescent="0.2">
      <c r="A28" s="46"/>
      <c r="B28" s="76"/>
      <c r="C28" s="13" t="s">
        <v>34</v>
      </c>
      <c r="D28" s="14"/>
      <c r="E28" s="14"/>
      <c r="F28" s="14"/>
      <c r="G28" s="14"/>
      <c r="H28" s="14"/>
      <c r="I28" s="35">
        <v>0</v>
      </c>
      <c r="J28" s="83"/>
      <c r="K28" s="1">
        <v>1</v>
      </c>
      <c r="L28" s="1">
        <v>1</v>
      </c>
      <c r="M28" s="1"/>
      <c r="N28" s="1"/>
      <c r="O28" s="1"/>
      <c r="P28" s="1">
        <v>1</v>
      </c>
      <c r="Q28" s="1"/>
      <c r="R28" s="1"/>
      <c r="S28" s="1"/>
      <c r="T28" s="1"/>
      <c r="U28" s="1"/>
      <c r="V28" s="1"/>
      <c r="W28" s="1">
        <f t="shared" si="4"/>
        <v>4</v>
      </c>
      <c r="X28" s="1">
        <f t="shared" si="5"/>
        <v>0</v>
      </c>
      <c r="Y28" s="2">
        <f t="shared" si="6"/>
        <v>3.9000000000000004</v>
      </c>
      <c r="Z28" s="92">
        <f t="shared" si="7"/>
        <v>0</v>
      </c>
      <c r="AA28" s="76"/>
      <c r="AB28" s="76"/>
      <c r="AC28" s="76"/>
      <c r="AD28" s="77"/>
    </row>
    <row r="29" spans="1:30" ht="16.899999999999999" customHeight="1" x14ac:dyDescent="0.2">
      <c r="A29" s="46"/>
      <c r="B29" s="76"/>
      <c r="C29" s="13" t="s">
        <v>73</v>
      </c>
      <c r="D29" s="14"/>
      <c r="E29" s="14"/>
      <c r="F29" s="14"/>
      <c r="G29" s="14"/>
      <c r="H29" s="14"/>
      <c r="I29" s="35">
        <v>0</v>
      </c>
      <c r="J29" s="82"/>
      <c r="K29" s="1"/>
      <c r="L29" s="1"/>
      <c r="M29" s="1"/>
      <c r="N29" s="1">
        <v>40</v>
      </c>
      <c r="O29" s="1"/>
      <c r="P29" s="1"/>
      <c r="Q29" s="1">
        <v>38</v>
      </c>
      <c r="R29" s="1">
        <v>21</v>
      </c>
      <c r="S29" s="1"/>
      <c r="T29" s="1"/>
      <c r="U29" s="1">
        <v>30</v>
      </c>
      <c r="V29" s="1"/>
      <c r="W29" s="1">
        <f>SUM(K29:V29)+K29</f>
        <v>129</v>
      </c>
      <c r="X29" s="1">
        <f>I29*W29</f>
        <v>0</v>
      </c>
      <c r="Y29" s="2">
        <f t="shared" si="6"/>
        <v>167.70000000000002</v>
      </c>
      <c r="Z29" s="92">
        <f>Y29*I29</f>
        <v>0</v>
      </c>
      <c r="AA29" s="76"/>
      <c r="AB29" s="76"/>
      <c r="AC29" s="76"/>
      <c r="AD29" s="77"/>
    </row>
    <row r="30" spans="1:30" ht="16.899999999999999" customHeight="1" x14ac:dyDescent="0.2">
      <c r="A30" s="46"/>
      <c r="B30" s="76"/>
      <c r="C30" s="13" t="s">
        <v>68</v>
      </c>
      <c r="D30" s="14"/>
      <c r="E30" s="14"/>
      <c r="F30" s="14"/>
      <c r="G30" s="14"/>
      <c r="H30" s="14"/>
      <c r="I30" s="35">
        <v>0</v>
      </c>
      <c r="J30" s="82"/>
      <c r="K30" s="1"/>
      <c r="L30" s="1">
        <v>15</v>
      </c>
      <c r="M30" s="1">
        <v>11</v>
      </c>
      <c r="N30" s="1"/>
      <c r="O30" s="1"/>
      <c r="P30" s="1"/>
      <c r="Q30" s="1"/>
      <c r="R30" s="1"/>
      <c r="S30" s="1"/>
      <c r="T30" s="1"/>
      <c r="U30" s="1"/>
      <c r="V30" s="1"/>
      <c r="W30" s="1">
        <f>SUM(K30:V30)+K30</f>
        <v>26</v>
      </c>
      <c r="X30" s="1">
        <f>I30*W30</f>
        <v>0</v>
      </c>
      <c r="Y30" s="2">
        <f t="shared" si="6"/>
        <v>33.800000000000004</v>
      </c>
      <c r="Z30" s="92">
        <f>Y30*I30</f>
        <v>0</v>
      </c>
      <c r="AA30" s="76"/>
      <c r="AB30" s="76"/>
      <c r="AC30" s="76"/>
      <c r="AD30" s="77"/>
    </row>
    <row r="31" spans="1:30" ht="17.649999999999999" customHeight="1" x14ac:dyDescent="0.2">
      <c r="A31" s="46"/>
      <c r="B31" s="76"/>
      <c r="C31" s="17" t="s">
        <v>8</v>
      </c>
      <c r="D31" s="18"/>
      <c r="E31" s="18"/>
      <c r="F31" s="18"/>
      <c r="G31" s="18"/>
      <c r="H31" s="19"/>
      <c r="I31" s="35">
        <v>0</v>
      </c>
      <c r="J31" s="83"/>
      <c r="K31" s="1">
        <v>1</v>
      </c>
      <c r="L31" s="1">
        <v>6</v>
      </c>
      <c r="M31" s="1">
        <v>2</v>
      </c>
      <c r="N31" s="1">
        <v>2</v>
      </c>
      <c r="O31" s="1">
        <v>7</v>
      </c>
      <c r="P31" s="1">
        <v>8</v>
      </c>
      <c r="Q31" s="1">
        <v>2</v>
      </c>
      <c r="R31" s="1">
        <v>7</v>
      </c>
      <c r="S31" s="1">
        <v>6</v>
      </c>
      <c r="T31" s="1">
        <v>5</v>
      </c>
      <c r="U31" s="1">
        <v>1</v>
      </c>
      <c r="V31" s="1">
        <v>2</v>
      </c>
      <c r="W31" s="1">
        <f>SUM(K31:V31)+K31</f>
        <v>50</v>
      </c>
      <c r="X31" s="1">
        <f>I31*W31</f>
        <v>0</v>
      </c>
      <c r="Y31" s="2">
        <f t="shared" si="6"/>
        <v>63.7</v>
      </c>
      <c r="Z31" s="92">
        <f>Y31*I31</f>
        <v>0</v>
      </c>
      <c r="AA31" s="76"/>
      <c r="AB31" s="76"/>
      <c r="AC31" s="76"/>
      <c r="AD31" s="77"/>
    </row>
    <row r="32" spans="1:30" ht="16.899999999999999" customHeight="1" x14ac:dyDescent="0.2">
      <c r="A32" s="46"/>
      <c r="B32" s="76"/>
      <c r="C32" s="17" t="s">
        <v>75</v>
      </c>
      <c r="D32" s="18"/>
      <c r="E32" s="18"/>
      <c r="F32" s="18"/>
      <c r="G32" s="18"/>
      <c r="H32" s="19"/>
      <c r="I32" s="35">
        <v>0</v>
      </c>
      <c r="J32" s="82"/>
      <c r="K32" s="1"/>
      <c r="L32" s="1"/>
      <c r="M32" s="1"/>
      <c r="N32" s="1">
        <v>1</v>
      </c>
      <c r="O32" s="1"/>
      <c r="P32" s="1"/>
      <c r="Q32" s="1">
        <v>1</v>
      </c>
      <c r="R32" s="1"/>
      <c r="S32" s="1"/>
      <c r="T32" s="1"/>
      <c r="U32" s="1"/>
      <c r="V32" s="1"/>
      <c r="W32" s="1">
        <f t="shared" ref="W32:W38" si="8">SUM(K32:V32)+K32</f>
        <v>2</v>
      </c>
      <c r="X32" s="1">
        <f t="shared" ref="X32:X38" si="9">I32*W32</f>
        <v>0</v>
      </c>
      <c r="Y32" s="2">
        <f t="shared" ref="Y32:Y38" si="10">SUM(K32:V32)*1.3</f>
        <v>2.6</v>
      </c>
      <c r="Z32" s="92">
        <f t="shared" ref="Z32:Z38" si="11">Y32*I32</f>
        <v>0</v>
      </c>
      <c r="AA32" s="76"/>
      <c r="AB32" s="76"/>
      <c r="AC32" s="76"/>
      <c r="AD32" s="77"/>
    </row>
    <row r="33" spans="1:30" ht="16.899999999999999" customHeight="1" x14ac:dyDescent="0.2">
      <c r="A33" s="46"/>
      <c r="B33" s="76"/>
      <c r="C33" s="17" t="s">
        <v>77</v>
      </c>
      <c r="D33" s="18"/>
      <c r="E33" s="18"/>
      <c r="F33" s="18"/>
      <c r="G33" s="18"/>
      <c r="H33" s="19"/>
      <c r="I33" s="35">
        <v>0</v>
      </c>
      <c r="J33" s="82"/>
      <c r="K33" s="1"/>
      <c r="L33" s="1"/>
      <c r="M33" s="1"/>
      <c r="N33" s="1"/>
      <c r="O33" s="1"/>
      <c r="P33" s="1">
        <v>12</v>
      </c>
      <c r="Q33" s="1"/>
      <c r="R33" s="1">
        <v>4</v>
      </c>
      <c r="S33" s="1"/>
      <c r="T33" s="1"/>
      <c r="U33" s="1"/>
      <c r="V33" s="1"/>
      <c r="W33" s="1">
        <f t="shared" si="8"/>
        <v>16</v>
      </c>
      <c r="X33" s="1">
        <f t="shared" si="9"/>
        <v>0</v>
      </c>
      <c r="Y33" s="2">
        <f t="shared" si="10"/>
        <v>20.8</v>
      </c>
      <c r="Z33" s="92">
        <f t="shared" si="11"/>
        <v>0</v>
      </c>
      <c r="AA33" s="76"/>
      <c r="AB33" s="76"/>
      <c r="AC33" s="76"/>
      <c r="AD33" s="77"/>
    </row>
    <row r="34" spans="1:30" ht="16.899999999999999" customHeight="1" x14ac:dyDescent="0.2">
      <c r="A34" s="46"/>
      <c r="B34" s="76"/>
      <c r="C34" s="17" t="s">
        <v>78</v>
      </c>
      <c r="D34" s="18"/>
      <c r="E34" s="18"/>
      <c r="F34" s="18"/>
      <c r="G34" s="18"/>
      <c r="H34" s="19"/>
      <c r="I34" s="35">
        <v>0</v>
      </c>
      <c r="J34" s="82"/>
      <c r="K34" s="1"/>
      <c r="L34" s="1"/>
      <c r="M34" s="1"/>
      <c r="N34" s="1"/>
      <c r="O34" s="1"/>
      <c r="P34" s="1"/>
      <c r="Q34" s="1">
        <v>1</v>
      </c>
      <c r="R34" s="1"/>
      <c r="S34" s="1"/>
      <c r="T34" s="1"/>
      <c r="U34" s="1"/>
      <c r="V34" s="1"/>
      <c r="W34" s="1">
        <f t="shared" si="8"/>
        <v>1</v>
      </c>
      <c r="X34" s="1">
        <f t="shared" si="9"/>
        <v>0</v>
      </c>
      <c r="Y34" s="2">
        <f t="shared" si="10"/>
        <v>1.3</v>
      </c>
      <c r="Z34" s="92">
        <f t="shared" si="11"/>
        <v>0</v>
      </c>
      <c r="AA34" s="76"/>
      <c r="AB34" s="76"/>
      <c r="AC34" s="76"/>
      <c r="AD34" s="77"/>
    </row>
    <row r="35" spans="1:30" ht="17.649999999999999" customHeight="1" x14ac:dyDescent="0.2">
      <c r="A35" s="46"/>
      <c r="B35" s="76"/>
      <c r="C35" s="17" t="s">
        <v>39</v>
      </c>
      <c r="D35" s="18"/>
      <c r="E35" s="18"/>
      <c r="F35" s="18"/>
      <c r="G35" s="18"/>
      <c r="H35" s="19"/>
      <c r="I35" s="35">
        <v>0</v>
      </c>
      <c r="J35" s="82"/>
      <c r="K35" s="1">
        <v>2</v>
      </c>
      <c r="L35" s="1"/>
      <c r="M35" s="1">
        <v>1</v>
      </c>
      <c r="N35" s="1">
        <v>4</v>
      </c>
      <c r="O35" s="1">
        <v>2</v>
      </c>
      <c r="P35" s="1">
        <v>3</v>
      </c>
      <c r="Q35" s="1"/>
      <c r="R35" s="1"/>
      <c r="S35" s="1"/>
      <c r="T35" s="1">
        <v>2</v>
      </c>
      <c r="U35" s="1">
        <v>11</v>
      </c>
      <c r="V35" s="1">
        <v>12</v>
      </c>
      <c r="W35" s="1">
        <f t="shared" si="8"/>
        <v>39</v>
      </c>
      <c r="X35" s="1">
        <f t="shared" si="9"/>
        <v>0</v>
      </c>
      <c r="Y35" s="2">
        <f t="shared" si="10"/>
        <v>48.1</v>
      </c>
      <c r="Z35" s="92">
        <f t="shared" si="11"/>
        <v>0</v>
      </c>
      <c r="AA35" s="76"/>
      <c r="AB35" s="76"/>
      <c r="AC35" s="76"/>
      <c r="AD35" s="77"/>
    </row>
    <row r="36" spans="1:30" ht="16.899999999999999" customHeight="1" thickBot="1" x14ac:dyDescent="0.25">
      <c r="A36" s="46"/>
      <c r="B36" s="76"/>
      <c r="C36" s="17" t="s">
        <v>40</v>
      </c>
      <c r="D36" s="18"/>
      <c r="E36" s="18"/>
      <c r="F36" s="18"/>
      <c r="G36" s="18"/>
      <c r="H36" s="19"/>
      <c r="I36" s="35">
        <v>0</v>
      </c>
      <c r="J36" s="82"/>
      <c r="K36" s="1">
        <v>4</v>
      </c>
      <c r="L36" s="1">
        <v>2</v>
      </c>
      <c r="M36" s="1">
        <v>2</v>
      </c>
      <c r="N36" s="1">
        <v>5</v>
      </c>
      <c r="O36" s="1">
        <v>6</v>
      </c>
      <c r="P36" s="1">
        <v>3</v>
      </c>
      <c r="Q36" s="1">
        <v>1</v>
      </c>
      <c r="R36" s="1"/>
      <c r="S36" s="1">
        <v>2</v>
      </c>
      <c r="T36" s="1">
        <v>2</v>
      </c>
      <c r="U36" s="1">
        <v>48</v>
      </c>
      <c r="V36" s="1">
        <v>44</v>
      </c>
      <c r="W36" s="1">
        <f t="shared" si="8"/>
        <v>123</v>
      </c>
      <c r="X36" s="1">
        <f t="shared" si="9"/>
        <v>0</v>
      </c>
      <c r="Y36" s="2">
        <f t="shared" si="10"/>
        <v>154.70000000000002</v>
      </c>
      <c r="Z36" s="92">
        <f t="shared" si="11"/>
        <v>0</v>
      </c>
      <c r="AA36" s="76"/>
      <c r="AB36" s="76"/>
      <c r="AC36" s="76"/>
      <c r="AD36" s="77"/>
    </row>
    <row r="37" spans="1:30" ht="17.649999999999999" customHeight="1" x14ac:dyDescent="0.2">
      <c r="A37" s="46"/>
      <c r="B37" s="76"/>
      <c r="C37" s="17" t="s">
        <v>16</v>
      </c>
      <c r="D37" s="18"/>
      <c r="E37" s="18"/>
      <c r="F37" s="18"/>
      <c r="G37" s="18"/>
      <c r="H37" s="19"/>
      <c r="I37" s="35">
        <v>0</v>
      </c>
      <c r="J37" s="83"/>
      <c r="K37" s="1">
        <v>8</v>
      </c>
      <c r="L37" s="1"/>
      <c r="M37" s="1"/>
      <c r="N37" s="1"/>
      <c r="O37" s="1">
        <v>2</v>
      </c>
      <c r="P37" s="1"/>
      <c r="Q37" s="1"/>
      <c r="R37" s="1"/>
      <c r="S37" s="1">
        <v>1</v>
      </c>
      <c r="T37" s="1">
        <v>2</v>
      </c>
      <c r="U37" s="1">
        <v>100</v>
      </c>
      <c r="V37" s="1">
        <v>48</v>
      </c>
      <c r="W37" s="1">
        <f t="shared" si="8"/>
        <v>169</v>
      </c>
      <c r="X37" s="1">
        <f t="shared" si="9"/>
        <v>0</v>
      </c>
      <c r="Y37" s="2">
        <f t="shared" si="10"/>
        <v>209.3</v>
      </c>
      <c r="Z37" s="92">
        <f t="shared" si="11"/>
        <v>0</v>
      </c>
      <c r="AA37" s="56" t="s">
        <v>84</v>
      </c>
      <c r="AB37" s="76"/>
      <c r="AC37" s="58" t="s">
        <v>88</v>
      </c>
      <c r="AD37" s="59"/>
    </row>
    <row r="38" spans="1:30" ht="17.649999999999999" customHeight="1" thickBot="1" x14ac:dyDescent="0.25">
      <c r="A38" s="50"/>
      <c r="B38" s="76"/>
      <c r="C38" s="24" t="s">
        <v>36</v>
      </c>
      <c r="D38" s="25"/>
      <c r="E38" s="25"/>
      <c r="F38" s="25"/>
      <c r="G38" s="25"/>
      <c r="H38" s="26"/>
      <c r="I38" s="40">
        <v>0</v>
      </c>
      <c r="J38" s="84"/>
      <c r="K38" s="5">
        <v>26</v>
      </c>
      <c r="L38" s="5">
        <v>1</v>
      </c>
      <c r="M38" s="5">
        <v>9</v>
      </c>
      <c r="N38" s="5">
        <v>25</v>
      </c>
      <c r="O38" s="5">
        <v>16</v>
      </c>
      <c r="P38" s="5">
        <v>20</v>
      </c>
      <c r="Q38" s="5">
        <v>12</v>
      </c>
      <c r="R38" s="5">
        <v>4</v>
      </c>
      <c r="S38" s="5">
        <v>2</v>
      </c>
      <c r="T38" s="5">
        <v>8</v>
      </c>
      <c r="U38" s="5">
        <v>68</v>
      </c>
      <c r="V38" s="5">
        <v>29</v>
      </c>
      <c r="W38" s="5">
        <f t="shared" si="8"/>
        <v>246</v>
      </c>
      <c r="X38" s="5">
        <f t="shared" si="9"/>
        <v>0</v>
      </c>
      <c r="Y38" s="6">
        <f t="shared" si="10"/>
        <v>286</v>
      </c>
      <c r="Z38" s="93">
        <f t="shared" si="11"/>
        <v>0</v>
      </c>
      <c r="AA38" s="57">
        <f>SUM(Z25:Z38)</f>
        <v>0</v>
      </c>
      <c r="AB38" s="85"/>
      <c r="AC38" s="60">
        <f>AA38+AA23+AA15+AA10</f>
        <v>0</v>
      </c>
      <c r="AD38" s="61"/>
    </row>
    <row r="39" spans="1:30" ht="6" customHeight="1" thickBot="1" x14ac:dyDescent="0.25">
      <c r="A39" s="104"/>
      <c r="B39" s="76"/>
      <c r="C39" s="43"/>
      <c r="D39" s="43"/>
      <c r="E39" s="43"/>
      <c r="F39" s="43"/>
      <c r="G39" s="43"/>
      <c r="H39" s="43"/>
      <c r="I39" s="38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79"/>
      <c r="Z39" s="90"/>
      <c r="AA39" s="76"/>
      <c r="AB39" s="76"/>
      <c r="AC39" s="76"/>
      <c r="AD39" s="77"/>
    </row>
    <row r="40" spans="1:30" ht="17.649999999999999" customHeight="1" x14ac:dyDescent="0.2">
      <c r="A40" s="45" t="s">
        <v>85</v>
      </c>
      <c r="B40" s="76"/>
      <c r="C40" s="15" t="s">
        <v>21</v>
      </c>
      <c r="D40" s="16"/>
      <c r="E40" s="16"/>
      <c r="F40" s="16"/>
      <c r="G40" s="16"/>
      <c r="H40" s="16"/>
      <c r="I40" s="32">
        <v>0</v>
      </c>
      <c r="J40" s="74"/>
      <c r="K40" s="3">
        <v>224</v>
      </c>
      <c r="L40" s="3">
        <v>88</v>
      </c>
      <c r="M40" s="3">
        <v>165</v>
      </c>
      <c r="N40" s="3">
        <v>203</v>
      </c>
      <c r="O40" s="3">
        <v>135</v>
      </c>
      <c r="P40" s="3">
        <v>286</v>
      </c>
      <c r="Q40" s="3">
        <v>6</v>
      </c>
      <c r="R40" s="3">
        <v>229</v>
      </c>
      <c r="S40" s="3">
        <v>310</v>
      </c>
      <c r="T40" s="3">
        <v>279</v>
      </c>
      <c r="U40" s="3">
        <v>338</v>
      </c>
      <c r="V40" s="3">
        <v>171</v>
      </c>
      <c r="W40" s="3">
        <f t="shared" si="1"/>
        <v>2658</v>
      </c>
      <c r="X40" s="3">
        <f t="shared" si="2"/>
        <v>0</v>
      </c>
      <c r="Y40" s="4">
        <f t="shared" ref="Y40:Y75" si="12">SUM(K40:V40)*1.3</f>
        <v>3164.2000000000003</v>
      </c>
      <c r="Z40" s="88">
        <f t="shared" si="3"/>
        <v>0</v>
      </c>
      <c r="AA40" s="74"/>
      <c r="AB40" s="74"/>
      <c r="AC40" s="74"/>
      <c r="AD40" s="75"/>
    </row>
    <row r="41" spans="1:30" ht="16.899999999999999" customHeight="1" x14ac:dyDescent="0.2">
      <c r="A41" s="46"/>
      <c r="B41" s="76"/>
      <c r="C41" s="7" t="s">
        <v>35</v>
      </c>
      <c r="D41" s="8"/>
      <c r="E41" s="8"/>
      <c r="F41" s="8"/>
      <c r="G41" s="8"/>
      <c r="H41" s="8"/>
      <c r="I41" s="35">
        <v>0</v>
      </c>
      <c r="J41" s="80"/>
      <c r="K41" s="1">
        <v>1113</v>
      </c>
      <c r="L41" s="1">
        <v>721</v>
      </c>
      <c r="M41" s="1">
        <v>734</v>
      </c>
      <c r="N41" s="1">
        <v>859</v>
      </c>
      <c r="O41" s="1">
        <v>665</v>
      </c>
      <c r="P41" s="1">
        <v>1092</v>
      </c>
      <c r="Q41" s="1">
        <v>931</v>
      </c>
      <c r="R41" s="1">
        <v>605</v>
      </c>
      <c r="S41" s="1">
        <v>740</v>
      </c>
      <c r="T41" s="1">
        <v>757</v>
      </c>
      <c r="U41" s="1">
        <v>773</v>
      </c>
      <c r="V41" s="1">
        <v>333</v>
      </c>
      <c r="W41" s="1">
        <f>SUM(K41:V41)+K41</f>
        <v>10436</v>
      </c>
      <c r="X41" s="1">
        <f>I41*W41</f>
        <v>0</v>
      </c>
      <c r="Y41" s="2">
        <f t="shared" si="12"/>
        <v>12119.9</v>
      </c>
      <c r="Z41" s="89">
        <f>Y41*I41</f>
        <v>0</v>
      </c>
      <c r="AA41" s="76"/>
      <c r="AB41" s="76"/>
      <c r="AC41" s="76"/>
      <c r="AD41" s="77"/>
    </row>
    <row r="42" spans="1:30" ht="16.899999999999999" customHeight="1" x14ac:dyDescent="0.2">
      <c r="A42" s="46"/>
      <c r="B42" s="76"/>
      <c r="C42" s="7" t="s">
        <v>37</v>
      </c>
      <c r="D42" s="8"/>
      <c r="E42" s="8"/>
      <c r="F42" s="8"/>
      <c r="G42" s="8"/>
      <c r="H42" s="8"/>
      <c r="I42" s="35">
        <v>0</v>
      </c>
      <c r="J42" s="80"/>
      <c r="K42" s="1">
        <v>1</v>
      </c>
      <c r="L42" s="1">
        <v>15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>
        <f>SUM(K42:V42)+K42</f>
        <v>17</v>
      </c>
      <c r="X42" s="1">
        <f>I42*W42</f>
        <v>0</v>
      </c>
      <c r="Y42" s="2">
        <f t="shared" si="12"/>
        <v>20.8</v>
      </c>
      <c r="Z42" s="89">
        <f>Y42*I42</f>
        <v>0</v>
      </c>
      <c r="AA42" s="76"/>
      <c r="AB42" s="76"/>
      <c r="AC42" s="76"/>
      <c r="AD42" s="77"/>
    </row>
    <row r="43" spans="1:30" ht="17.649999999999999" customHeight="1" x14ac:dyDescent="0.2">
      <c r="A43" s="46"/>
      <c r="B43" s="76"/>
      <c r="C43" s="7" t="s">
        <v>38</v>
      </c>
      <c r="D43" s="8"/>
      <c r="E43" s="8"/>
      <c r="F43" s="8"/>
      <c r="G43" s="8"/>
      <c r="H43" s="8"/>
      <c r="I43" s="35">
        <v>0</v>
      </c>
      <c r="J43" s="80"/>
      <c r="K43" s="1">
        <v>534</v>
      </c>
      <c r="L43" s="1">
        <v>364</v>
      </c>
      <c r="M43" s="1">
        <v>402</v>
      </c>
      <c r="N43" s="1">
        <v>411</v>
      </c>
      <c r="O43" s="1">
        <v>366</v>
      </c>
      <c r="P43" s="1">
        <v>635</v>
      </c>
      <c r="Q43" s="1">
        <v>553</v>
      </c>
      <c r="R43" s="1">
        <v>413</v>
      </c>
      <c r="S43" s="1">
        <v>485</v>
      </c>
      <c r="T43" s="1">
        <v>474</v>
      </c>
      <c r="U43" s="1">
        <v>489</v>
      </c>
      <c r="V43" s="1">
        <v>194</v>
      </c>
      <c r="W43" s="1">
        <f>SUM(K43:V43)+K43</f>
        <v>5854</v>
      </c>
      <c r="X43" s="1">
        <f>I43*W43</f>
        <v>0</v>
      </c>
      <c r="Y43" s="2">
        <f t="shared" si="12"/>
        <v>6916</v>
      </c>
      <c r="Z43" s="89">
        <f>Y43*I43</f>
        <v>0</v>
      </c>
      <c r="AA43" s="76"/>
      <c r="AB43" s="76"/>
      <c r="AC43" s="76"/>
      <c r="AD43" s="77"/>
    </row>
    <row r="44" spans="1:30" ht="17.649999999999999" customHeight="1" x14ac:dyDescent="0.2">
      <c r="A44" s="46"/>
      <c r="B44" s="76"/>
      <c r="C44" s="7" t="s">
        <v>27</v>
      </c>
      <c r="D44" s="8"/>
      <c r="E44" s="8"/>
      <c r="F44" s="8"/>
      <c r="G44" s="8"/>
      <c r="H44" s="8"/>
      <c r="I44" s="35">
        <v>0</v>
      </c>
      <c r="J44" s="76"/>
      <c r="K44" s="1">
        <v>183</v>
      </c>
      <c r="L44" s="1">
        <v>96</v>
      </c>
      <c r="M44" s="1">
        <v>174</v>
      </c>
      <c r="N44" s="1">
        <v>214</v>
      </c>
      <c r="O44" s="1">
        <v>115</v>
      </c>
      <c r="P44" s="1">
        <v>270</v>
      </c>
      <c r="Q44" s="1">
        <v>341</v>
      </c>
      <c r="R44" s="1">
        <v>197</v>
      </c>
      <c r="S44" s="1">
        <v>301</v>
      </c>
      <c r="T44" s="1">
        <v>310</v>
      </c>
      <c r="U44" s="1">
        <v>372</v>
      </c>
      <c r="V44" s="1">
        <v>195</v>
      </c>
      <c r="W44" s="1">
        <f t="shared" si="1"/>
        <v>2951</v>
      </c>
      <c r="X44" s="1">
        <f t="shared" si="2"/>
        <v>0</v>
      </c>
      <c r="Y44" s="2">
        <f t="shared" si="12"/>
        <v>3598.4</v>
      </c>
      <c r="Z44" s="89">
        <f t="shared" si="3"/>
        <v>0</v>
      </c>
      <c r="AA44" s="76"/>
      <c r="AB44" s="76"/>
      <c r="AC44" s="76"/>
      <c r="AD44" s="77"/>
    </row>
    <row r="45" spans="1:30" ht="17.649999999999999" customHeight="1" x14ac:dyDescent="0.2">
      <c r="A45" s="46"/>
      <c r="B45" s="76"/>
      <c r="C45" s="7" t="s">
        <v>29</v>
      </c>
      <c r="D45" s="8"/>
      <c r="E45" s="8"/>
      <c r="F45" s="8"/>
      <c r="G45" s="8"/>
      <c r="H45" s="8"/>
      <c r="I45" s="35">
        <v>0</v>
      </c>
      <c r="J45" s="76"/>
      <c r="K45" s="1">
        <v>572</v>
      </c>
      <c r="L45" s="1">
        <v>372</v>
      </c>
      <c r="M45" s="1">
        <v>525</v>
      </c>
      <c r="N45" s="1">
        <v>514</v>
      </c>
      <c r="O45" s="1">
        <v>438</v>
      </c>
      <c r="P45" s="1">
        <v>861</v>
      </c>
      <c r="Q45" s="1">
        <v>875</v>
      </c>
      <c r="R45" s="1">
        <v>441</v>
      </c>
      <c r="S45" s="1">
        <v>563</v>
      </c>
      <c r="T45" s="1">
        <v>548</v>
      </c>
      <c r="U45" s="1">
        <v>656</v>
      </c>
      <c r="V45" s="1">
        <v>329</v>
      </c>
      <c r="W45" s="1">
        <f t="shared" si="1"/>
        <v>7266</v>
      </c>
      <c r="X45" s="1">
        <f t="shared" si="2"/>
        <v>0</v>
      </c>
      <c r="Y45" s="2">
        <f t="shared" si="12"/>
        <v>8702.2000000000007</v>
      </c>
      <c r="Z45" s="89">
        <f t="shared" si="3"/>
        <v>0</v>
      </c>
      <c r="AA45" s="76"/>
      <c r="AB45" s="76"/>
      <c r="AC45" s="76"/>
      <c r="AD45" s="77"/>
    </row>
    <row r="46" spans="1:30" ht="16.899999999999999" customHeight="1" x14ac:dyDescent="0.2">
      <c r="A46" s="46"/>
      <c r="B46" s="76"/>
      <c r="C46" s="7" t="s">
        <v>10</v>
      </c>
      <c r="D46" s="8"/>
      <c r="E46" s="8"/>
      <c r="F46" s="8"/>
      <c r="G46" s="8"/>
      <c r="H46" s="8"/>
      <c r="I46" s="35">
        <v>0</v>
      </c>
      <c r="J46" s="76"/>
      <c r="K46" s="1">
        <v>9</v>
      </c>
      <c r="L46" s="1">
        <v>4</v>
      </c>
      <c r="M46" s="1">
        <v>9</v>
      </c>
      <c r="N46" s="1">
        <v>19</v>
      </c>
      <c r="O46" s="1">
        <v>27</v>
      </c>
      <c r="P46" s="1">
        <v>54</v>
      </c>
      <c r="Q46" s="1">
        <v>19</v>
      </c>
      <c r="R46" s="1">
        <v>18</v>
      </c>
      <c r="S46" s="1">
        <v>26</v>
      </c>
      <c r="T46" s="1">
        <v>13</v>
      </c>
      <c r="U46" s="1">
        <v>24</v>
      </c>
      <c r="V46" s="1">
        <v>20</v>
      </c>
      <c r="W46" s="1">
        <f t="shared" ref="W46:W52" si="13">SUM(K46:V46)+K46</f>
        <v>251</v>
      </c>
      <c r="X46" s="1">
        <f t="shared" ref="X46:X52" si="14">I46*W46</f>
        <v>0</v>
      </c>
      <c r="Y46" s="2">
        <f t="shared" si="12"/>
        <v>314.60000000000002</v>
      </c>
      <c r="Z46" s="89">
        <f t="shared" ref="Z46:Z52" si="15">Y46*I46</f>
        <v>0</v>
      </c>
      <c r="AA46" s="76"/>
      <c r="AB46" s="76"/>
      <c r="AC46" s="76"/>
      <c r="AD46" s="77"/>
    </row>
    <row r="47" spans="1:30" ht="17.649999999999999" customHeight="1" x14ac:dyDescent="0.2">
      <c r="A47" s="46"/>
      <c r="B47" s="76"/>
      <c r="C47" s="7" t="s">
        <v>11</v>
      </c>
      <c r="D47" s="8"/>
      <c r="E47" s="8"/>
      <c r="F47" s="8"/>
      <c r="G47" s="8"/>
      <c r="H47" s="8"/>
      <c r="I47" s="35">
        <v>0</v>
      </c>
      <c r="J47" s="76"/>
      <c r="K47" s="1">
        <v>15</v>
      </c>
      <c r="L47" s="1">
        <v>14</v>
      </c>
      <c r="M47" s="1">
        <v>29</v>
      </c>
      <c r="N47" s="1">
        <v>21</v>
      </c>
      <c r="O47" s="1">
        <v>16</v>
      </c>
      <c r="P47" s="1">
        <v>78</v>
      </c>
      <c r="Q47" s="1">
        <v>45</v>
      </c>
      <c r="R47" s="1">
        <v>15</v>
      </c>
      <c r="S47" s="1">
        <v>44</v>
      </c>
      <c r="T47" s="1">
        <v>23</v>
      </c>
      <c r="U47" s="1">
        <v>15</v>
      </c>
      <c r="V47" s="1">
        <v>32</v>
      </c>
      <c r="W47" s="1">
        <f t="shared" si="13"/>
        <v>362</v>
      </c>
      <c r="X47" s="1">
        <f t="shared" si="14"/>
        <v>0</v>
      </c>
      <c r="Y47" s="2">
        <f t="shared" si="12"/>
        <v>451.1</v>
      </c>
      <c r="Z47" s="89">
        <f t="shared" si="15"/>
        <v>0</v>
      </c>
      <c r="AA47" s="76"/>
      <c r="AB47" s="76"/>
      <c r="AC47" s="76"/>
      <c r="AD47" s="77"/>
    </row>
    <row r="48" spans="1:30" ht="16.899999999999999" customHeight="1" x14ac:dyDescent="0.2">
      <c r="A48" s="46"/>
      <c r="B48" s="76"/>
      <c r="C48" s="7" t="s">
        <v>51</v>
      </c>
      <c r="D48" s="8"/>
      <c r="E48" s="8"/>
      <c r="F48" s="8"/>
      <c r="G48" s="8"/>
      <c r="H48" s="8"/>
      <c r="I48" s="35">
        <v>0</v>
      </c>
      <c r="J48" s="80"/>
      <c r="K48" s="1">
        <v>998</v>
      </c>
      <c r="L48" s="1">
        <v>615</v>
      </c>
      <c r="M48" s="1">
        <v>650</v>
      </c>
      <c r="N48" s="1">
        <v>733</v>
      </c>
      <c r="O48" s="1">
        <v>734</v>
      </c>
      <c r="P48" s="1">
        <v>1011</v>
      </c>
      <c r="Q48" s="1">
        <v>828</v>
      </c>
      <c r="R48" s="1">
        <v>611</v>
      </c>
      <c r="S48" s="1">
        <v>776</v>
      </c>
      <c r="T48" s="1">
        <v>715</v>
      </c>
      <c r="U48" s="1">
        <v>947</v>
      </c>
      <c r="V48" s="1">
        <v>614</v>
      </c>
      <c r="W48" s="1">
        <f t="shared" si="13"/>
        <v>10230</v>
      </c>
      <c r="X48" s="1">
        <f t="shared" si="14"/>
        <v>0</v>
      </c>
      <c r="Y48" s="2">
        <f t="shared" si="12"/>
        <v>12001.6</v>
      </c>
      <c r="Z48" s="89">
        <f t="shared" si="15"/>
        <v>0</v>
      </c>
      <c r="AA48" s="76"/>
      <c r="AB48" s="76"/>
      <c r="AC48" s="76"/>
      <c r="AD48" s="77"/>
    </row>
    <row r="49" spans="1:30" ht="17.649999999999999" customHeight="1" x14ac:dyDescent="0.2">
      <c r="A49" s="46"/>
      <c r="B49" s="76"/>
      <c r="C49" s="7" t="s">
        <v>44</v>
      </c>
      <c r="D49" s="8"/>
      <c r="E49" s="8"/>
      <c r="F49" s="8"/>
      <c r="G49" s="8"/>
      <c r="H49" s="8"/>
      <c r="I49" s="35">
        <v>0</v>
      </c>
      <c r="J49" s="80"/>
      <c r="K49" s="1">
        <v>1943</v>
      </c>
      <c r="L49" s="1">
        <v>1233</v>
      </c>
      <c r="M49" s="1">
        <v>1337</v>
      </c>
      <c r="N49" s="1">
        <v>1381</v>
      </c>
      <c r="O49" s="1">
        <v>1329</v>
      </c>
      <c r="P49" s="1">
        <v>1962</v>
      </c>
      <c r="Q49" s="1">
        <v>1790</v>
      </c>
      <c r="R49" s="1">
        <v>1263</v>
      </c>
      <c r="S49" s="1">
        <v>1229</v>
      </c>
      <c r="T49" s="1">
        <v>1595</v>
      </c>
      <c r="U49" s="1">
        <v>1742</v>
      </c>
      <c r="V49" s="1">
        <v>1003</v>
      </c>
      <c r="W49" s="1">
        <f t="shared" si="13"/>
        <v>19750</v>
      </c>
      <c r="X49" s="1">
        <f t="shared" si="14"/>
        <v>0</v>
      </c>
      <c r="Y49" s="2">
        <f t="shared" si="12"/>
        <v>23149.100000000002</v>
      </c>
      <c r="Z49" s="89">
        <f t="shared" si="15"/>
        <v>0</v>
      </c>
      <c r="AA49" s="76"/>
      <c r="AB49" s="76"/>
      <c r="AC49" s="76"/>
      <c r="AD49" s="77"/>
    </row>
    <row r="50" spans="1:30" ht="16.899999999999999" customHeight="1" thickBot="1" x14ac:dyDescent="0.25">
      <c r="A50" s="46"/>
      <c r="B50" s="76"/>
      <c r="C50" s="7" t="s">
        <v>69</v>
      </c>
      <c r="D50" s="8"/>
      <c r="E50" s="8"/>
      <c r="F50" s="8"/>
      <c r="G50" s="8"/>
      <c r="H50" s="8"/>
      <c r="I50" s="35">
        <v>0</v>
      </c>
      <c r="J50" s="80"/>
      <c r="K50" s="1"/>
      <c r="L50" s="1">
        <v>1</v>
      </c>
      <c r="M50" s="1"/>
      <c r="N50" s="1"/>
      <c r="O50" s="1">
        <v>1</v>
      </c>
      <c r="P50" s="1">
        <v>1</v>
      </c>
      <c r="Q50" s="1">
        <v>1</v>
      </c>
      <c r="R50" s="1"/>
      <c r="S50" s="1">
        <v>4</v>
      </c>
      <c r="T50" s="1"/>
      <c r="U50" s="1"/>
      <c r="V50" s="1">
        <v>2</v>
      </c>
      <c r="W50" s="1">
        <f t="shared" si="13"/>
        <v>10</v>
      </c>
      <c r="X50" s="1">
        <f t="shared" si="14"/>
        <v>0</v>
      </c>
      <c r="Y50" s="2">
        <f t="shared" si="12"/>
        <v>13</v>
      </c>
      <c r="Z50" s="89">
        <f t="shared" si="15"/>
        <v>0</v>
      </c>
      <c r="AA50" s="76"/>
      <c r="AB50" s="76"/>
      <c r="AC50" s="76"/>
      <c r="AD50" s="77"/>
    </row>
    <row r="51" spans="1:30" ht="17.649999999999999" customHeight="1" x14ac:dyDescent="0.2">
      <c r="A51" s="46"/>
      <c r="B51" s="76"/>
      <c r="C51" s="7" t="s">
        <v>13</v>
      </c>
      <c r="D51" s="8"/>
      <c r="E51" s="8"/>
      <c r="F51" s="8"/>
      <c r="G51" s="8"/>
      <c r="H51" s="8"/>
      <c r="I51" s="35">
        <v>0</v>
      </c>
      <c r="J51" s="76"/>
      <c r="K51" s="1">
        <v>58</v>
      </c>
      <c r="L51" s="1">
        <v>27</v>
      </c>
      <c r="M51" s="1">
        <v>58</v>
      </c>
      <c r="N51" s="1">
        <v>63</v>
      </c>
      <c r="O51" s="1">
        <v>45</v>
      </c>
      <c r="P51" s="1">
        <v>49</v>
      </c>
      <c r="Q51" s="1">
        <v>52</v>
      </c>
      <c r="R51" s="1">
        <v>42</v>
      </c>
      <c r="S51" s="1">
        <v>64</v>
      </c>
      <c r="T51" s="1">
        <v>34</v>
      </c>
      <c r="U51" s="1">
        <v>81</v>
      </c>
      <c r="V51" s="1">
        <v>22</v>
      </c>
      <c r="W51" s="1">
        <f t="shared" si="13"/>
        <v>653</v>
      </c>
      <c r="X51" s="1">
        <f t="shared" si="14"/>
        <v>0</v>
      </c>
      <c r="Y51" s="2">
        <f t="shared" si="12"/>
        <v>773.5</v>
      </c>
      <c r="Z51" s="89">
        <f t="shared" si="15"/>
        <v>0</v>
      </c>
      <c r="AA51" s="62" t="s">
        <v>82</v>
      </c>
      <c r="AB51" s="76"/>
      <c r="AC51" s="64" t="s">
        <v>89</v>
      </c>
      <c r="AD51" s="65"/>
    </row>
    <row r="52" spans="1:30" ht="17.649999999999999" customHeight="1" thickBot="1" x14ac:dyDescent="0.25">
      <c r="A52" s="50"/>
      <c r="B52" s="76"/>
      <c r="C52" s="22" t="s">
        <v>14</v>
      </c>
      <c r="D52" s="23"/>
      <c r="E52" s="23"/>
      <c r="F52" s="23"/>
      <c r="G52" s="23"/>
      <c r="H52" s="23"/>
      <c r="I52" s="40">
        <v>0</v>
      </c>
      <c r="J52" s="85"/>
      <c r="K52" s="5">
        <v>55</v>
      </c>
      <c r="L52" s="5">
        <v>19</v>
      </c>
      <c r="M52" s="5">
        <v>68</v>
      </c>
      <c r="N52" s="5">
        <v>43</v>
      </c>
      <c r="O52" s="5">
        <v>25</v>
      </c>
      <c r="P52" s="5">
        <v>107</v>
      </c>
      <c r="Q52" s="5">
        <v>135</v>
      </c>
      <c r="R52" s="5">
        <v>84</v>
      </c>
      <c r="S52" s="5">
        <v>72</v>
      </c>
      <c r="T52" s="5">
        <v>62</v>
      </c>
      <c r="U52" s="5">
        <v>80</v>
      </c>
      <c r="V52" s="5">
        <v>73</v>
      </c>
      <c r="W52" s="5">
        <f t="shared" si="13"/>
        <v>878</v>
      </c>
      <c r="X52" s="5">
        <f t="shared" si="14"/>
        <v>0</v>
      </c>
      <c r="Y52" s="6">
        <f t="shared" si="12"/>
        <v>1069.9000000000001</v>
      </c>
      <c r="Z52" s="94">
        <f t="shared" si="15"/>
        <v>0</v>
      </c>
      <c r="AA52" s="63">
        <f>SUM(Z40:Z52)</f>
        <v>0</v>
      </c>
      <c r="AB52" s="85"/>
      <c r="AC52" s="66">
        <f>AA52</f>
        <v>0</v>
      </c>
      <c r="AD52" s="67"/>
    </row>
    <row r="53" spans="1:30" ht="6" customHeight="1" x14ac:dyDescent="0.2">
      <c r="A53" s="104"/>
      <c r="B53" s="76"/>
      <c r="C53" s="43"/>
      <c r="D53" s="43"/>
      <c r="E53" s="43"/>
      <c r="F53" s="43"/>
      <c r="G53" s="43"/>
      <c r="H53" s="43"/>
      <c r="I53" s="38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79"/>
      <c r="Z53" s="90"/>
      <c r="AA53" s="76"/>
      <c r="AB53" s="76"/>
      <c r="AC53" s="76"/>
      <c r="AD53" s="77"/>
    </row>
    <row r="54" spans="1:30" ht="6" customHeight="1" thickBot="1" x14ac:dyDescent="0.25">
      <c r="A54" s="104"/>
      <c r="B54" s="76"/>
      <c r="C54" s="43"/>
      <c r="D54" s="43"/>
      <c r="E54" s="43"/>
      <c r="F54" s="43"/>
      <c r="G54" s="43"/>
      <c r="H54" s="43"/>
      <c r="I54" s="38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79"/>
      <c r="Z54" s="90"/>
      <c r="AA54" s="76"/>
      <c r="AB54" s="76"/>
      <c r="AC54" s="76"/>
      <c r="AD54" s="77"/>
    </row>
    <row r="55" spans="1:30" ht="16.899999999999999" customHeight="1" x14ac:dyDescent="0.2">
      <c r="A55" s="51" t="s">
        <v>81</v>
      </c>
      <c r="B55" s="76"/>
      <c r="C55" s="20" t="s">
        <v>74</v>
      </c>
      <c r="D55" s="21"/>
      <c r="E55" s="21"/>
      <c r="F55" s="21"/>
      <c r="G55" s="21"/>
      <c r="H55" s="21"/>
      <c r="I55" s="32">
        <v>0</v>
      </c>
      <c r="J55" s="86"/>
      <c r="K55" s="3"/>
      <c r="L55" s="3"/>
      <c r="M55" s="3"/>
      <c r="N55" s="3">
        <v>1</v>
      </c>
      <c r="O55" s="3"/>
      <c r="P55" s="3">
        <v>1</v>
      </c>
      <c r="Q55" s="3"/>
      <c r="R55" s="3"/>
      <c r="S55" s="3"/>
      <c r="T55" s="3"/>
      <c r="U55" s="3">
        <v>2</v>
      </c>
      <c r="V55" s="3"/>
      <c r="W55" s="3">
        <f t="shared" ref="W55:W64" si="16">SUM(K55:V55)+K55</f>
        <v>4</v>
      </c>
      <c r="X55" s="3">
        <f t="shared" ref="X55:X64" si="17">I55*W55</f>
        <v>0</v>
      </c>
      <c r="Y55" s="4">
        <f t="shared" si="12"/>
        <v>5.2</v>
      </c>
      <c r="Z55" s="88">
        <f t="shared" ref="Z55:Z64" si="18">Y55*I55</f>
        <v>0</v>
      </c>
      <c r="AA55" s="74"/>
      <c r="AB55" s="74"/>
      <c r="AC55" s="74"/>
      <c r="AD55" s="75"/>
    </row>
    <row r="56" spans="1:30" ht="16.899999999999999" customHeight="1" x14ac:dyDescent="0.2">
      <c r="A56" s="52"/>
      <c r="B56" s="76"/>
      <c r="C56" s="9" t="s">
        <v>70</v>
      </c>
      <c r="D56" s="10"/>
      <c r="E56" s="10"/>
      <c r="F56" s="10"/>
      <c r="G56" s="10"/>
      <c r="H56" s="10"/>
      <c r="I56" s="35">
        <v>0</v>
      </c>
      <c r="J56" s="80"/>
      <c r="K56" s="1"/>
      <c r="L56" s="1">
        <v>63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f t="shared" si="16"/>
        <v>63</v>
      </c>
      <c r="X56" s="1">
        <f t="shared" si="17"/>
        <v>0</v>
      </c>
      <c r="Y56" s="2">
        <f t="shared" si="12"/>
        <v>81.900000000000006</v>
      </c>
      <c r="Z56" s="89">
        <f t="shared" si="18"/>
        <v>0</v>
      </c>
      <c r="AA56" s="76"/>
      <c r="AB56" s="76"/>
      <c r="AC56" s="76"/>
      <c r="AD56" s="77"/>
    </row>
    <row r="57" spans="1:30" ht="16.899999999999999" customHeight="1" x14ac:dyDescent="0.2">
      <c r="A57" s="52"/>
      <c r="B57" s="76"/>
      <c r="C57" s="9" t="s">
        <v>45</v>
      </c>
      <c r="D57" s="10"/>
      <c r="E57" s="10"/>
      <c r="F57" s="10"/>
      <c r="G57" s="10"/>
      <c r="H57" s="10"/>
      <c r="I57" s="35">
        <v>0</v>
      </c>
      <c r="J57" s="80"/>
      <c r="K57" s="1">
        <v>5</v>
      </c>
      <c r="L57" s="1">
        <v>12</v>
      </c>
      <c r="M57" s="1">
        <v>8</v>
      </c>
      <c r="N57" s="1">
        <v>1</v>
      </c>
      <c r="O57" s="1">
        <v>5</v>
      </c>
      <c r="P57" s="1"/>
      <c r="Q57" s="1"/>
      <c r="R57" s="1"/>
      <c r="S57" s="1"/>
      <c r="T57" s="1">
        <v>2</v>
      </c>
      <c r="U57" s="1">
        <v>1</v>
      </c>
      <c r="V57" s="1">
        <v>5</v>
      </c>
      <c r="W57" s="1">
        <f t="shared" si="16"/>
        <v>44</v>
      </c>
      <c r="X57" s="1">
        <f t="shared" si="17"/>
        <v>0</v>
      </c>
      <c r="Y57" s="2">
        <f t="shared" si="12"/>
        <v>50.7</v>
      </c>
      <c r="Z57" s="89">
        <f t="shared" si="18"/>
        <v>0</v>
      </c>
      <c r="AA57" s="76"/>
      <c r="AB57" s="76"/>
      <c r="AC57" s="76"/>
      <c r="AD57" s="77"/>
    </row>
    <row r="58" spans="1:30" ht="17.649999999999999" customHeight="1" x14ac:dyDescent="0.2">
      <c r="A58" s="52"/>
      <c r="B58" s="76"/>
      <c r="C58" s="9" t="s">
        <v>46</v>
      </c>
      <c r="D58" s="10"/>
      <c r="E58" s="10"/>
      <c r="F58" s="10"/>
      <c r="G58" s="10"/>
      <c r="H58" s="10"/>
      <c r="I58" s="35">
        <v>0</v>
      </c>
      <c r="J58" s="80"/>
      <c r="K58" s="1">
        <v>808</v>
      </c>
      <c r="L58" s="1">
        <v>776</v>
      </c>
      <c r="M58" s="1">
        <v>447</v>
      </c>
      <c r="N58" s="1">
        <v>680</v>
      </c>
      <c r="O58" s="1">
        <v>756</v>
      </c>
      <c r="P58" s="1">
        <v>927</v>
      </c>
      <c r="Q58" s="1">
        <v>1628</v>
      </c>
      <c r="R58" s="1">
        <v>818</v>
      </c>
      <c r="S58" s="1">
        <v>883</v>
      </c>
      <c r="T58" s="1">
        <v>830</v>
      </c>
      <c r="U58" s="1">
        <v>921</v>
      </c>
      <c r="V58" s="1">
        <v>512</v>
      </c>
      <c r="W58" s="1">
        <f t="shared" si="16"/>
        <v>10794</v>
      </c>
      <c r="X58" s="1">
        <f t="shared" si="17"/>
        <v>0</v>
      </c>
      <c r="Y58" s="2">
        <f>SUM(K58:V58)*1.5</f>
        <v>14979</v>
      </c>
      <c r="Z58" s="89">
        <f t="shared" si="18"/>
        <v>0</v>
      </c>
      <c r="AA58" s="76"/>
      <c r="AB58" s="76"/>
      <c r="AC58" s="76"/>
      <c r="AD58" s="77"/>
    </row>
    <row r="59" spans="1:30" ht="17.649999999999999" customHeight="1" x14ac:dyDescent="0.2">
      <c r="A59" s="52"/>
      <c r="B59" s="76"/>
      <c r="C59" s="9" t="s">
        <v>47</v>
      </c>
      <c r="D59" s="10"/>
      <c r="E59" s="10"/>
      <c r="F59" s="10"/>
      <c r="G59" s="10"/>
      <c r="H59" s="10"/>
      <c r="I59" s="35">
        <v>0</v>
      </c>
      <c r="J59" s="80"/>
      <c r="K59" s="1">
        <v>30</v>
      </c>
      <c r="L59" s="1">
        <v>21</v>
      </c>
      <c r="M59" s="1">
        <v>8</v>
      </c>
      <c r="N59" s="1">
        <v>16</v>
      </c>
      <c r="O59" s="1">
        <v>9</v>
      </c>
      <c r="P59" s="1">
        <v>27</v>
      </c>
      <c r="Q59" s="1">
        <v>18</v>
      </c>
      <c r="R59" s="1">
        <v>1</v>
      </c>
      <c r="S59" s="1">
        <v>14</v>
      </c>
      <c r="T59" s="1">
        <v>19</v>
      </c>
      <c r="U59" s="1">
        <v>35</v>
      </c>
      <c r="V59" s="1">
        <v>17</v>
      </c>
      <c r="W59" s="1">
        <f t="shared" si="16"/>
        <v>245</v>
      </c>
      <c r="X59" s="1">
        <f t="shared" si="17"/>
        <v>0</v>
      </c>
      <c r="Y59" s="2">
        <f>SUM(K59:V59)*2</f>
        <v>430</v>
      </c>
      <c r="Z59" s="89">
        <f t="shared" si="18"/>
        <v>0</v>
      </c>
      <c r="AA59" s="76"/>
      <c r="AB59" s="76"/>
      <c r="AC59" s="76"/>
      <c r="AD59" s="77"/>
    </row>
    <row r="60" spans="1:30" ht="16.899999999999999" customHeight="1" x14ac:dyDescent="0.2">
      <c r="A60" s="52"/>
      <c r="B60" s="76"/>
      <c r="C60" s="9" t="s">
        <v>48</v>
      </c>
      <c r="D60" s="10"/>
      <c r="E60" s="10"/>
      <c r="F60" s="10"/>
      <c r="G60" s="10"/>
      <c r="H60" s="10"/>
      <c r="I60" s="35">
        <v>0</v>
      </c>
      <c r="J60" s="80"/>
      <c r="K60" s="1">
        <v>39</v>
      </c>
      <c r="L60" s="1">
        <v>32</v>
      </c>
      <c r="M60" s="1">
        <v>32</v>
      </c>
      <c r="N60" s="1">
        <v>21</v>
      </c>
      <c r="O60" s="1">
        <v>25</v>
      </c>
      <c r="P60" s="1">
        <v>25</v>
      </c>
      <c r="Q60" s="1">
        <v>21</v>
      </c>
      <c r="R60" s="1">
        <v>20</v>
      </c>
      <c r="S60" s="1">
        <v>15</v>
      </c>
      <c r="T60" s="1">
        <v>30</v>
      </c>
      <c r="U60" s="1">
        <v>59</v>
      </c>
      <c r="V60" s="1">
        <v>28</v>
      </c>
      <c r="W60" s="1">
        <f t="shared" si="16"/>
        <v>386</v>
      </c>
      <c r="X60" s="1">
        <f t="shared" si="17"/>
        <v>0</v>
      </c>
      <c r="Y60" s="2">
        <f t="shared" si="12"/>
        <v>451.1</v>
      </c>
      <c r="Z60" s="89">
        <f t="shared" si="18"/>
        <v>0</v>
      </c>
      <c r="AA60" s="76"/>
      <c r="AB60" s="76"/>
      <c r="AC60" s="76"/>
      <c r="AD60" s="77"/>
    </row>
    <row r="61" spans="1:30" ht="17.649999999999999" customHeight="1" x14ac:dyDescent="0.2">
      <c r="A61" s="52"/>
      <c r="B61" s="76"/>
      <c r="C61" s="9" t="s">
        <v>41</v>
      </c>
      <c r="D61" s="10"/>
      <c r="E61" s="10"/>
      <c r="F61" s="10"/>
      <c r="G61" s="10"/>
      <c r="H61" s="10"/>
      <c r="I61" s="35">
        <v>0</v>
      </c>
      <c r="J61" s="80"/>
      <c r="K61" s="1">
        <v>2</v>
      </c>
      <c r="L61" s="1"/>
      <c r="M61" s="1">
        <v>2</v>
      </c>
      <c r="N61" s="1"/>
      <c r="O61" s="1">
        <v>8</v>
      </c>
      <c r="P61" s="1">
        <v>1</v>
      </c>
      <c r="Q61" s="1">
        <v>2</v>
      </c>
      <c r="R61" s="1">
        <v>2</v>
      </c>
      <c r="S61" s="1">
        <v>5</v>
      </c>
      <c r="T61" s="1">
        <v>2</v>
      </c>
      <c r="U61" s="1">
        <v>6</v>
      </c>
      <c r="V61" s="1">
        <v>10</v>
      </c>
      <c r="W61" s="1">
        <f t="shared" si="16"/>
        <v>42</v>
      </c>
      <c r="X61" s="1">
        <f t="shared" si="17"/>
        <v>0</v>
      </c>
      <c r="Y61" s="2">
        <f t="shared" si="12"/>
        <v>52</v>
      </c>
      <c r="Z61" s="89">
        <f t="shared" si="18"/>
        <v>0</v>
      </c>
      <c r="AA61" s="76"/>
      <c r="AB61" s="76"/>
      <c r="AC61" s="76"/>
      <c r="AD61" s="77"/>
    </row>
    <row r="62" spans="1:30" ht="17.649999999999999" customHeight="1" x14ac:dyDescent="0.2">
      <c r="A62" s="52"/>
      <c r="B62" s="76"/>
      <c r="C62" s="9" t="s">
        <v>25</v>
      </c>
      <c r="D62" s="10"/>
      <c r="E62" s="10"/>
      <c r="F62" s="10"/>
      <c r="G62" s="10"/>
      <c r="H62" s="10"/>
      <c r="I62" s="35">
        <v>0</v>
      </c>
      <c r="J62" s="76"/>
      <c r="K62" s="1">
        <v>28</v>
      </c>
      <c r="L62" s="1"/>
      <c r="M62" s="1">
        <v>93</v>
      </c>
      <c r="N62" s="1"/>
      <c r="O62" s="1">
        <v>99</v>
      </c>
      <c r="P62" s="1"/>
      <c r="Q62" s="1">
        <v>118</v>
      </c>
      <c r="R62" s="1">
        <v>118</v>
      </c>
      <c r="S62" s="1">
        <v>125</v>
      </c>
      <c r="T62" s="1"/>
      <c r="U62" s="1">
        <v>101</v>
      </c>
      <c r="V62" s="1">
        <v>101</v>
      </c>
      <c r="W62" s="1">
        <f t="shared" si="16"/>
        <v>811</v>
      </c>
      <c r="X62" s="1">
        <f t="shared" si="17"/>
        <v>0</v>
      </c>
      <c r="Y62" s="2">
        <f>SUM(K62:V62)*1.5</f>
        <v>1174.5</v>
      </c>
      <c r="Z62" s="89">
        <f t="shared" si="18"/>
        <v>0</v>
      </c>
      <c r="AA62" s="76"/>
      <c r="AB62" s="76"/>
      <c r="AC62" s="76"/>
      <c r="AD62" s="77"/>
    </row>
    <row r="63" spans="1:30" ht="17.649999999999999" customHeight="1" x14ac:dyDescent="0.2">
      <c r="A63" s="52"/>
      <c r="B63" s="76"/>
      <c r="C63" s="9" t="s">
        <v>22</v>
      </c>
      <c r="D63" s="10"/>
      <c r="E63" s="10"/>
      <c r="F63" s="10"/>
      <c r="G63" s="10"/>
      <c r="H63" s="10"/>
      <c r="I63" s="35">
        <v>0</v>
      </c>
      <c r="J63" s="76"/>
      <c r="K63" s="1">
        <v>639</v>
      </c>
      <c r="L63" s="1">
        <v>504</v>
      </c>
      <c r="M63" s="1">
        <v>577</v>
      </c>
      <c r="N63" s="1">
        <v>470</v>
      </c>
      <c r="O63" s="1">
        <v>868</v>
      </c>
      <c r="P63" s="1">
        <v>758</v>
      </c>
      <c r="Q63" s="1">
        <v>521</v>
      </c>
      <c r="R63" s="1">
        <v>481</v>
      </c>
      <c r="S63" s="1">
        <v>667</v>
      </c>
      <c r="T63" s="1">
        <v>1206</v>
      </c>
      <c r="U63" s="1">
        <v>1119</v>
      </c>
      <c r="V63" s="1">
        <v>764</v>
      </c>
      <c r="W63" s="1">
        <f t="shared" si="16"/>
        <v>9213</v>
      </c>
      <c r="X63" s="1">
        <f t="shared" si="17"/>
        <v>0</v>
      </c>
      <c r="Y63" s="2">
        <f t="shared" si="12"/>
        <v>11146.2</v>
      </c>
      <c r="Z63" s="89">
        <f t="shared" si="18"/>
        <v>0</v>
      </c>
      <c r="AA63" s="68" t="s">
        <v>87</v>
      </c>
      <c r="AB63" s="76"/>
      <c r="AC63" s="76"/>
      <c r="AD63" s="77"/>
    </row>
    <row r="64" spans="1:30" ht="17.649999999999999" customHeight="1" x14ac:dyDescent="0.2">
      <c r="A64" s="52"/>
      <c r="B64" s="76"/>
      <c r="C64" s="9" t="s">
        <v>9</v>
      </c>
      <c r="D64" s="10"/>
      <c r="E64" s="10"/>
      <c r="F64" s="10"/>
      <c r="G64" s="10"/>
      <c r="H64" s="10"/>
      <c r="I64" s="35">
        <v>0</v>
      </c>
      <c r="J64" s="76"/>
      <c r="K64" s="1">
        <v>3108</v>
      </c>
      <c r="L64" s="1">
        <v>2420</v>
      </c>
      <c r="M64" s="1">
        <v>3422</v>
      </c>
      <c r="N64" s="1">
        <v>2689</v>
      </c>
      <c r="O64" s="1">
        <v>3717</v>
      </c>
      <c r="P64" s="1">
        <v>3056</v>
      </c>
      <c r="Q64" s="1">
        <v>3840</v>
      </c>
      <c r="R64" s="1">
        <v>2732</v>
      </c>
      <c r="S64" s="1">
        <v>3647</v>
      </c>
      <c r="T64" s="1">
        <v>2752</v>
      </c>
      <c r="U64" s="1">
        <v>3722</v>
      </c>
      <c r="V64" s="1">
        <v>2715</v>
      </c>
      <c r="W64" s="1">
        <f t="shared" si="16"/>
        <v>40928</v>
      </c>
      <c r="X64" s="1">
        <f t="shared" si="17"/>
        <v>0</v>
      </c>
      <c r="Y64" s="2">
        <f t="shared" si="12"/>
        <v>49166</v>
      </c>
      <c r="Z64" s="89">
        <f t="shared" si="18"/>
        <v>0</v>
      </c>
      <c r="AA64" s="55">
        <f>SUM(Z55:Z64)</f>
        <v>0</v>
      </c>
      <c r="AB64" s="76"/>
      <c r="AC64" s="76"/>
      <c r="AD64" s="77"/>
    </row>
    <row r="65" spans="1:30" ht="6" customHeight="1" x14ac:dyDescent="0.2">
      <c r="A65" s="52"/>
      <c r="B65" s="76"/>
      <c r="C65" s="49"/>
      <c r="D65" s="43"/>
      <c r="E65" s="43"/>
      <c r="F65" s="43"/>
      <c r="G65" s="43"/>
      <c r="H65" s="43"/>
      <c r="I65" s="38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79"/>
      <c r="Z65" s="90"/>
      <c r="AA65" s="76"/>
      <c r="AB65" s="76"/>
      <c r="AC65" s="76"/>
      <c r="AD65" s="77"/>
    </row>
    <row r="66" spans="1:30" ht="16.899999999999999" customHeight="1" x14ac:dyDescent="0.2">
      <c r="A66" s="52"/>
      <c r="B66" s="76"/>
      <c r="C66" s="9" t="s">
        <v>2</v>
      </c>
      <c r="D66" s="10"/>
      <c r="E66" s="10"/>
      <c r="F66" s="10"/>
      <c r="G66" s="10"/>
      <c r="H66" s="10"/>
      <c r="I66" s="35">
        <v>0</v>
      </c>
      <c r="J66" s="76"/>
      <c r="K66" s="1">
        <v>28</v>
      </c>
      <c r="L66" s="1">
        <v>20</v>
      </c>
      <c r="M66" s="1">
        <v>19</v>
      </c>
      <c r="N66" s="1">
        <v>35</v>
      </c>
      <c r="O66" s="1">
        <v>27</v>
      </c>
      <c r="P66" s="1">
        <v>16</v>
      </c>
      <c r="Q66" s="1">
        <v>24</v>
      </c>
      <c r="R66" s="1">
        <v>23</v>
      </c>
      <c r="S66" s="1">
        <v>24</v>
      </c>
      <c r="T66" s="1">
        <v>25</v>
      </c>
      <c r="U66" s="1">
        <v>21</v>
      </c>
      <c r="V66" s="1">
        <v>16</v>
      </c>
      <c r="W66" s="1">
        <f t="shared" ref="W66:W75" si="19">SUM(K66:V66)+K66</f>
        <v>306</v>
      </c>
      <c r="X66" s="1">
        <f t="shared" ref="X66:X75" si="20">I66*W66</f>
        <v>0</v>
      </c>
      <c r="Y66" s="2">
        <f t="shared" si="12"/>
        <v>361.40000000000003</v>
      </c>
      <c r="Z66" s="89">
        <f t="shared" ref="Z66:Z75" si="21">Y66*I66</f>
        <v>0</v>
      </c>
      <c r="AA66" s="76"/>
      <c r="AB66" s="76"/>
      <c r="AC66" s="76"/>
      <c r="AD66" s="77"/>
    </row>
    <row r="67" spans="1:30" ht="17.649999999999999" customHeight="1" x14ac:dyDescent="0.2">
      <c r="A67" s="52"/>
      <c r="B67" s="76"/>
      <c r="C67" s="9" t="s">
        <v>3</v>
      </c>
      <c r="D67" s="10"/>
      <c r="E67" s="10"/>
      <c r="F67" s="10"/>
      <c r="G67" s="10"/>
      <c r="H67" s="10"/>
      <c r="I67" s="35">
        <v>0</v>
      </c>
      <c r="J67" s="76"/>
      <c r="K67" s="1">
        <v>3</v>
      </c>
      <c r="L67" s="1">
        <v>2</v>
      </c>
      <c r="M67" s="1"/>
      <c r="N67" s="1">
        <v>2</v>
      </c>
      <c r="O67" s="1">
        <v>1</v>
      </c>
      <c r="P67" s="1">
        <v>1</v>
      </c>
      <c r="Q67" s="1">
        <v>1</v>
      </c>
      <c r="R67" s="1"/>
      <c r="S67" s="1">
        <v>2</v>
      </c>
      <c r="T67" s="1"/>
      <c r="U67" s="1"/>
      <c r="V67" s="1"/>
      <c r="W67" s="1">
        <f t="shared" si="19"/>
        <v>15</v>
      </c>
      <c r="X67" s="1">
        <f t="shared" si="20"/>
        <v>0</v>
      </c>
      <c r="Y67" s="2">
        <f t="shared" si="12"/>
        <v>15.600000000000001</v>
      </c>
      <c r="Z67" s="89">
        <f t="shared" si="21"/>
        <v>0</v>
      </c>
      <c r="AA67" s="76"/>
      <c r="AB67" s="76"/>
      <c r="AC67" s="76"/>
      <c r="AD67" s="77"/>
    </row>
    <row r="68" spans="1:30" ht="16.899999999999999" customHeight="1" x14ac:dyDescent="0.2">
      <c r="A68" s="52"/>
      <c r="B68" s="76"/>
      <c r="C68" s="9" t="s">
        <v>4</v>
      </c>
      <c r="D68" s="10"/>
      <c r="E68" s="10"/>
      <c r="F68" s="10"/>
      <c r="G68" s="10"/>
      <c r="H68" s="10"/>
      <c r="I68" s="35">
        <v>0</v>
      </c>
      <c r="J68" s="76"/>
      <c r="K68" s="1">
        <v>29</v>
      </c>
      <c r="L68" s="1">
        <v>29</v>
      </c>
      <c r="M68" s="1">
        <v>20</v>
      </c>
      <c r="N68" s="1">
        <v>24</v>
      </c>
      <c r="O68" s="1">
        <v>27</v>
      </c>
      <c r="P68" s="1">
        <v>20</v>
      </c>
      <c r="Q68" s="1">
        <v>23</v>
      </c>
      <c r="R68" s="1">
        <v>20</v>
      </c>
      <c r="S68" s="1">
        <v>26</v>
      </c>
      <c r="T68" s="1">
        <v>24</v>
      </c>
      <c r="U68" s="1">
        <v>15</v>
      </c>
      <c r="V68" s="1">
        <v>25</v>
      </c>
      <c r="W68" s="1">
        <f t="shared" si="19"/>
        <v>311</v>
      </c>
      <c r="X68" s="1">
        <f t="shared" si="20"/>
        <v>0</v>
      </c>
      <c r="Y68" s="2">
        <f t="shared" si="12"/>
        <v>366.6</v>
      </c>
      <c r="Z68" s="89">
        <f t="shared" si="21"/>
        <v>0</v>
      </c>
      <c r="AA68" s="76"/>
      <c r="AB68" s="76"/>
      <c r="AC68" s="76"/>
      <c r="AD68" s="77"/>
    </row>
    <row r="69" spans="1:30" ht="17.649999999999999" customHeight="1" x14ac:dyDescent="0.2">
      <c r="A69" s="52"/>
      <c r="B69" s="76"/>
      <c r="C69" s="9" t="s">
        <v>5</v>
      </c>
      <c r="D69" s="10"/>
      <c r="E69" s="10"/>
      <c r="F69" s="10"/>
      <c r="G69" s="10"/>
      <c r="H69" s="10"/>
      <c r="I69" s="35">
        <v>0</v>
      </c>
      <c r="J69" s="76"/>
      <c r="K69" s="1">
        <v>1</v>
      </c>
      <c r="L69" s="1"/>
      <c r="M69" s="1"/>
      <c r="N69" s="1"/>
      <c r="O69" s="1"/>
      <c r="P69" s="1">
        <v>2</v>
      </c>
      <c r="Q69" s="1">
        <v>1</v>
      </c>
      <c r="R69" s="1"/>
      <c r="S69" s="1">
        <v>4</v>
      </c>
      <c r="T69" s="1">
        <v>4</v>
      </c>
      <c r="U69" s="1">
        <v>4</v>
      </c>
      <c r="V69" s="1">
        <v>7</v>
      </c>
      <c r="W69" s="1">
        <f t="shared" si="19"/>
        <v>24</v>
      </c>
      <c r="X69" s="1">
        <f t="shared" si="20"/>
        <v>0</v>
      </c>
      <c r="Y69" s="2">
        <f t="shared" si="12"/>
        <v>29.900000000000002</v>
      </c>
      <c r="Z69" s="89">
        <f t="shared" si="21"/>
        <v>0</v>
      </c>
      <c r="AA69" s="76"/>
      <c r="AB69" s="76"/>
      <c r="AC69" s="76"/>
      <c r="AD69" s="77"/>
    </row>
    <row r="70" spans="1:30" ht="17.649999999999999" customHeight="1" x14ac:dyDescent="0.2">
      <c r="A70" s="52"/>
      <c r="B70" s="76"/>
      <c r="C70" s="9" t="s">
        <v>6</v>
      </c>
      <c r="D70" s="10"/>
      <c r="E70" s="10"/>
      <c r="F70" s="10"/>
      <c r="G70" s="10"/>
      <c r="H70" s="10"/>
      <c r="I70" s="35">
        <v>0</v>
      </c>
      <c r="J70" s="76"/>
      <c r="K70" s="1">
        <v>27</v>
      </c>
      <c r="L70" s="1">
        <v>28</v>
      </c>
      <c r="M70" s="1">
        <v>27</v>
      </c>
      <c r="N70" s="1">
        <v>29</v>
      </c>
      <c r="O70" s="1">
        <v>25</v>
      </c>
      <c r="P70" s="1">
        <v>29</v>
      </c>
      <c r="Q70" s="1">
        <v>23</v>
      </c>
      <c r="R70" s="1">
        <v>26</v>
      </c>
      <c r="S70" s="1">
        <v>28</v>
      </c>
      <c r="T70" s="1">
        <v>15</v>
      </c>
      <c r="U70" s="1">
        <v>21</v>
      </c>
      <c r="V70" s="1">
        <v>5</v>
      </c>
      <c r="W70" s="1">
        <f t="shared" si="19"/>
        <v>310</v>
      </c>
      <c r="X70" s="1">
        <f t="shared" si="20"/>
        <v>0</v>
      </c>
      <c r="Y70" s="2">
        <f t="shared" si="12"/>
        <v>367.90000000000003</v>
      </c>
      <c r="Z70" s="89">
        <f t="shared" si="21"/>
        <v>0</v>
      </c>
      <c r="AA70" s="76"/>
      <c r="AB70" s="76"/>
      <c r="AC70" s="76"/>
      <c r="AD70" s="77"/>
    </row>
    <row r="71" spans="1:30" ht="16.899999999999999" customHeight="1" x14ac:dyDescent="0.2">
      <c r="A71" s="52"/>
      <c r="B71" s="76"/>
      <c r="C71" s="9" t="s">
        <v>7</v>
      </c>
      <c r="D71" s="10"/>
      <c r="E71" s="10"/>
      <c r="F71" s="10"/>
      <c r="G71" s="10"/>
      <c r="H71" s="10"/>
      <c r="I71" s="35">
        <v>0</v>
      </c>
      <c r="J71" s="76"/>
      <c r="K71" s="1">
        <v>10</v>
      </c>
      <c r="L71" s="1">
        <v>2</v>
      </c>
      <c r="M71" s="1">
        <v>3</v>
      </c>
      <c r="N71" s="1">
        <v>2</v>
      </c>
      <c r="O71" s="1">
        <v>22</v>
      </c>
      <c r="P71" s="1">
        <v>1</v>
      </c>
      <c r="Q71" s="1">
        <v>3</v>
      </c>
      <c r="R71" s="1">
        <v>3</v>
      </c>
      <c r="S71" s="1">
        <v>1</v>
      </c>
      <c r="T71" s="1">
        <v>6</v>
      </c>
      <c r="U71" s="1"/>
      <c r="V71" s="1">
        <v>10</v>
      </c>
      <c r="W71" s="1">
        <f t="shared" si="19"/>
        <v>73</v>
      </c>
      <c r="X71" s="1">
        <f t="shared" si="20"/>
        <v>0</v>
      </c>
      <c r="Y71" s="2">
        <f t="shared" si="12"/>
        <v>81.900000000000006</v>
      </c>
      <c r="Z71" s="89">
        <f t="shared" si="21"/>
        <v>0</v>
      </c>
      <c r="AA71" s="76"/>
      <c r="AB71" s="76"/>
      <c r="AC71" s="76"/>
      <c r="AD71" s="77"/>
    </row>
    <row r="72" spans="1:30" ht="17.649999999999999" customHeight="1" x14ac:dyDescent="0.2">
      <c r="A72" s="52"/>
      <c r="B72" s="76"/>
      <c r="C72" s="9" t="s">
        <v>30</v>
      </c>
      <c r="D72" s="10"/>
      <c r="E72" s="10"/>
      <c r="F72" s="10"/>
      <c r="G72" s="10"/>
      <c r="H72" s="10"/>
      <c r="I72" s="35">
        <v>0</v>
      </c>
      <c r="J72" s="76"/>
      <c r="K72" s="1">
        <v>19</v>
      </c>
      <c r="L72" s="1">
        <v>5</v>
      </c>
      <c r="M72" s="1">
        <v>15</v>
      </c>
      <c r="N72" s="1">
        <v>18</v>
      </c>
      <c r="O72" s="1">
        <v>13</v>
      </c>
      <c r="P72" s="1">
        <v>12</v>
      </c>
      <c r="Q72" s="1">
        <v>32</v>
      </c>
      <c r="R72" s="1">
        <v>20</v>
      </c>
      <c r="S72" s="1"/>
      <c r="T72" s="1">
        <v>30</v>
      </c>
      <c r="U72" s="1">
        <v>22</v>
      </c>
      <c r="V72" s="1">
        <v>10</v>
      </c>
      <c r="W72" s="1">
        <f t="shared" si="19"/>
        <v>215</v>
      </c>
      <c r="X72" s="1">
        <f t="shared" si="20"/>
        <v>0</v>
      </c>
      <c r="Y72" s="2">
        <f t="shared" si="12"/>
        <v>254.8</v>
      </c>
      <c r="Z72" s="89">
        <f t="shared" si="21"/>
        <v>0</v>
      </c>
      <c r="AA72" s="76"/>
      <c r="AB72" s="76"/>
      <c r="AC72" s="76"/>
      <c r="AD72" s="77"/>
    </row>
    <row r="73" spans="1:30" ht="16.899999999999999" customHeight="1" thickBot="1" x14ac:dyDescent="0.25">
      <c r="A73" s="52"/>
      <c r="B73" s="76"/>
      <c r="C73" s="9" t="s">
        <v>23</v>
      </c>
      <c r="D73" s="10"/>
      <c r="E73" s="10"/>
      <c r="F73" s="10"/>
      <c r="G73" s="10"/>
      <c r="H73" s="10"/>
      <c r="I73" s="35">
        <v>0</v>
      </c>
      <c r="J73" s="76"/>
      <c r="K73" s="1">
        <v>25</v>
      </c>
      <c r="L73" s="1">
        <v>7</v>
      </c>
      <c r="M73" s="1">
        <v>3</v>
      </c>
      <c r="N73" s="1">
        <v>3</v>
      </c>
      <c r="O73" s="1">
        <v>13</v>
      </c>
      <c r="P73" s="1">
        <v>15</v>
      </c>
      <c r="Q73" s="1">
        <v>17</v>
      </c>
      <c r="R73" s="1">
        <v>7</v>
      </c>
      <c r="S73" s="1">
        <v>8</v>
      </c>
      <c r="T73" s="1">
        <v>5</v>
      </c>
      <c r="U73" s="1">
        <v>4</v>
      </c>
      <c r="V73" s="1"/>
      <c r="W73" s="1">
        <f t="shared" si="19"/>
        <v>132</v>
      </c>
      <c r="X73" s="1">
        <f t="shared" si="20"/>
        <v>0</v>
      </c>
      <c r="Y73" s="2">
        <f t="shared" si="12"/>
        <v>139.1</v>
      </c>
      <c r="Z73" s="89">
        <f t="shared" si="21"/>
        <v>0</v>
      </c>
      <c r="AA73" s="76"/>
      <c r="AB73" s="76"/>
      <c r="AC73" s="76"/>
      <c r="AD73" s="77"/>
    </row>
    <row r="74" spans="1:30" ht="17.649999999999999" customHeight="1" x14ac:dyDescent="0.2">
      <c r="A74" s="52"/>
      <c r="B74" s="76"/>
      <c r="C74" s="9" t="s">
        <v>24</v>
      </c>
      <c r="D74" s="10"/>
      <c r="E74" s="10"/>
      <c r="F74" s="10"/>
      <c r="G74" s="10"/>
      <c r="H74" s="10"/>
      <c r="I74" s="35">
        <v>0</v>
      </c>
      <c r="J74" s="76"/>
      <c r="K74" s="1">
        <v>1</v>
      </c>
      <c r="L74" s="1">
        <v>3</v>
      </c>
      <c r="M74" s="1">
        <v>4</v>
      </c>
      <c r="N74" s="1"/>
      <c r="O74" s="1"/>
      <c r="P74" s="1"/>
      <c r="Q74" s="1"/>
      <c r="R74" s="1">
        <v>1</v>
      </c>
      <c r="S74" s="1"/>
      <c r="T74" s="1">
        <v>3</v>
      </c>
      <c r="U74" s="1"/>
      <c r="V74" s="1"/>
      <c r="W74" s="1">
        <f t="shared" si="19"/>
        <v>13</v>
      </c>
      <c r="X74" s="1">
        <f t="shared" si="20"/>
        <v>0</v>
      </c>
      <c r="Y74" s="2">
        <f t="shared" si="12"/>
        <v>15.600000000000001</v>
      </c>
      <c r="Z74" s="89">
        <f t="shared" si="21"/>
        <v>0</v>
      </c>
      <c r="AA74" s="68" t="s">
        <v>80</v>
      </c>
      <c r="AB74" s="76"/>
      <c r="AC74" s="69" t="s">
        <v>90</v>
      </c>
      <c r="AD74" s="70"/>
    </row>
    <row r="75" spans="1:30" ht="17.649999999999999" customHeight="1" thickBot="1" x14ac:dyDescent="0.25">
      <c r="A75" s="53"/>
      <c r="B75" s="76"/>
      <c r="C75" s="11" t="s">
        <v>17</v>
      </c>
      <c r="D75" s="12"/>
      <c r="E75" s="12"/>
      <c r="F75" s="12"/>
      <c r="G75" s="12"/>
      <c r="H75" s="12"/>
      <c r="I75" s="40">
        <v>0</v>
      </c>
      <c r="J75" s="85"/>
      <c r="K75" s="5">
        <v>53</v>
      </c>
      <c r="L75" s="5">
        <v>28</v>
      </c>
      <c r="M75" s="5">
        <v>30</v>
      </c>
      <c r="N75" s="5">
        <v>41</v>
      </c>
      <c r="O75" s="5">
        <v>38</v>
      </c>
      <c r="P75" s="5">
        <v>25</v>
      </c>
      <c r="Q75" s="5">
        <v>31</v>
      </c>
      <c r="R75" s="5">
        <v>26</v>
      </c>
      <c r="S75" s="5">
        <v>32</v>
      </c>
      <c r="T75" s="5">
        <v>31</v>
      </c>
      <c r="U75" s="5">
        <v>23</v>
      </c>
      <c r="V75" s="5">
        <v>28</v>
      </c>
      <c r="W75" s="5">
        <f t="shared" si="19"/>
        <v>439</v>
      </c>
      <c r="X75" s="5">
        <f t="shared" si="20"/>
        <v>0</v>
      </c>
      <c r="Y75" s="6">
        <f t="shared" si="12"/>
        <v>501.8</v>
      </c>
      <c r="Z75" s="94">
        <f t="shared" si="21"/>
        <v>0</v>
      </c>
      <c r="AA75" s="63">
        <f>SUM(Z66:Z75)</f>
        <v>0</v>
      </c>
      <c r="AB75" s="85"/>
      <c r="AC75" s="66">
        <f>AA75+AA64</f>
        <v>0</v>
      </c>
      <c r="AD75" s="67"/>
    </row>
    <row r="76" spans="1:30" ht="6" customHeight="1" x14ac:dyDescent="0.2">
      <c r="A76" s="104"/>
      <c r="B76" s="76"/>
      <c r="C76" s="43"/>
      <c r="D76" s="43"/>
      <c r="E76" s="43"/>
      <c r="F76" s="43"/>
      <c r="G76" s="43"/>
      <c r="H76" s="43"/>
      <c r="I76" s="78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79"/>
      <c r="Z76" s="90"/>
      <c r="AA76" s="76"/>
      <c r="AB76" s="76"/>
      <c r="AC76" s="76"/>
      <c r="AD76" s="77"/>
    </row>
    <row r="77" spans="1:30" x14ac:dyDescent="0.2">
      <c r="A77" s="104"/>
      <c r="B77" s="76"/>
      <c r="C77" s="76"/>
      <c r="D77" s="76"/>
      <c r="E77" s="76"/>
      <c r="F77" s="76"/>
      <c r="G77" s="76"/>
      <c r="H77" s="76"/>
      <c r="I77" s="80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105"/>
      <c r="Z77" s="106"/>
      <c r="AA77" s="76"/>
      <c r="AB77" s="76"/>
      <c r="AC77" s="76"/>
      <c r="AD77" s="77"/>
    </row>
    <row r="78" spans="1:30" ht="12.75" customHeight="1" x14ac:dyDescent="0.2">
      <c r="A78" s="104"/>
      <c r="B78" s="76"/>
      <c r="C78" s="76"/>
      <c r="D78" s="76"/>
      <c r="E78" s="76"/>
      <c r="F78" s="76"/>
      <c r="G78" s="76"/>
      <c r="H78" s="76"/>
      <c r="I78" s="80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1" t="s">
        <v>91</v>
      </c>
      <c r="Z78" s="71"/>
      <c r="AA78" s="71"/>
      <c r="AB78" s="71"/>
      <c r="AC78" s="72">
        <f>AC75+AC52+AC38</f>
        <v>0</v>
      </c>
      <c r="AD78" s="107"/>
    </row>
    <row r="79" spans="1:30" ht="12.75" customHeight="1" thickBot="1" x14ac:dyDescent="0.25">
      <c r="A79" s="108"/>
      <c r="B79" s="85"/>
      <c r="C79" s="85"/>
      <c r="D79" s="85"/>
      <c r="E79" s="85"/>
      <c r="F79" s="85"/>
      <c r="G79" s="85"/>
      <c r="H79" s="85"/>
      <c r="I79" s="109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125"/>
      <c r="Z79" s="125"/>
      <c r="AA79" s="125"/>
      <c r="AB79" s="125"/>
      <c r="AC79" s="125"/>
      <c r="AD79" s="126"/>
    </row>
    <row r="80" spans="1:30" ht="13.5" thickBot="1" x14ac:dyDescent="0.25">
      <c r="A80" s="108"/>
      <c r="B80" s="85"/>
      <c r="C80" s="85"/>
      <c r="D80" s="85"/>
      <c r="E80" s="85"/>
      <c r="F80" s="85"/>
      <c r="G80" s="85"/>
      <c r="H80" s="85"/>
      <c r="I80" s="109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110"/>
      <c r="Z80" s="111"/>
      <c r="AA80" s="85"/>
      <c r="AB80" s="85"/>
      <c r="AC80" s="85"/>
      <c r="AD80" s="112"/>
    </row>
  </sheetData>
  <sheetProtection algorithmName="SHA-512" hashValue="v+3a+OKU9gUlFyoPVa55ncDiVErOhMM0iH+R0z4VWeaICbKQsVW+uVzBfh5Nse63WJzc88+kFm0cv2QFJZEGww==" saltValue="8jZCKZ6Xk+F4KadGjlFI8Q==" spinCount="100000" sheet="1" objects="1" scenarios="1"/>
  <mergeCells count="73">
    <mergeCell ref="AC78:AD79"/>
    <mergeCell ref="Y78:AB79"/>
    <mergeCell ref="A8:A38"/>
    <mergeCell ref="AC38:AD38"/>
    <mergeCell ref="AC37:AD37"/>
    <mergeCell ref="C9:H9"/>
    <mergeCell ref="C12:H12"/>
    <mergeCell ref="C13:H13"/>
    <mergeCell ref="C14:H14"/>
    <mergeCell ref="C15:H15"/>
    <mergeCell ref="C17:H17"/>
    <mergeCell ref="C18:H18"/>
    <mergeCell ref="C19:H19"/>
    <mergeCell ref="C20:H20"/>
    <mergeCell ref="C23:H23"/>
    <mergeCell ref="C33:H33"/>
    <mergeCell ref="C34:H34"/>
    <mergeCell ref="C37:H37"/>
    <mergeCell ref="C7:H7"/>
    <mergeCell ref="C66:H66"/>
    <mergeCell ref="C30:H30"/>
    <mergeCell ref="C50:H50"/>
    <mergeCell ref="C64:H64"/>
    <mergeCell ref="C46:H46"/>
    <mergeCell ref="C25:H25"/>
    <mergeCell ref="C26:H26"/>
    <mergeCell ref="C8:H8"/>
    <mergeCell ref="C22:H22"/>
    <mergeCell ref="C10:H10"/>
    <mergeCell ref="C21:H21"/>
    <mergeCell ref="C27:H27"/>
    <mergeCell ref="C31:H31"/>
    <mergeCell ref="C32:H32"/>
    <mergeCell ref="C56:H56"/>
    <mergeCell ref="C29:H29"/>
    <mergeCell ref="C55:H55"/>
    <mergeCell ref="C44:H44"/>
    <mergeCell ref="C35:H35"/>
    <mergeCell ref="C51:H51"/>
    <mergeCell ref="C52:H52"/>
    <mergeCell ref="C38:H38"/>
    <mergeCell ref="AC74:AD74"/>
    <mergeCell ref="AC75:AD75"/>
    <mergeCell ref="C74:H74"/>
    <mergeCell ref="C28:H28"/>
    <mergeCell ref="C45:H45"/>
    <mergeCell ref="C72:H72"/>
    <mergeCell ref="C43:H43"/>
    <mergeCell ref="C40:H40"/>
    <mergeCell ref="C63:H63"/>
    <mergeCell ref="C69:H69"/>
    <mergeCell ref="C48:H48"/>
    <mergeCell ref="C36:H36"/>
    <mergeCell ref="C42:H42"/>
    <mergeCell ref="C41:H41"/>
    <mergeCell ref="C49:H49"/>
    <mergeCell ref="C71:H71"/>
    <mergeCell ref="AC51:AD51"/>
    <mergeCell ref="AC52:AD52"/>
    <mergeCell ref="C61:H61"/>
    <mergeCell ref="C60:H60"/>
    <mergeCell ref="C58:H58"/>
    <mergeCell ref="C59:H59"/>
    <mergeCell ref="C57:H57"/>
    <mergeCell ref="A40:A52"/>
    <mergeCell ref="A55:A75"/>
    <mergeCell ref="C47:H47"/>
    <mergeCell ref="C67:H67"/>
    <mergeCell ref="C68:H68"/>
    <mergeCell ref="C73:H73"/>
    <mergeCell ref="C75:H75"/>
    <mergeCell ref="C70:H70"/>
    <mergeCell ref="C62:H62"/>
  </mergeCells>
  <printOptions horizontalCentered="1" verticalCentered="1"/>
  <pageMargins left="0.39370078740157483" right="0.39370078740157483" top="0.39370078740157483" bottom="0.39370078740157483" header="0" footer="0"/>
  <pageSetup paperSize="9" scale="65" orientation="portrait" r:id="rId1"/>
  <headerFooter alignWithMargins="0"/>
  <rowBreaks count="1" manualBreakCount="1">
    <brk id="7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Magnos Alves de Abreu</dc:creator>
  <cp:lastModifiedBy>anderson vieira fernandes</cp:lastModifiedBy>
  <cp:lastPrinted>2017-06-13T15:19:54Z</cp:lastPrinted>
  <dcterms:created xsi:type="dcterms:W3CDTF">2017-02-10T19:18:47Z</dcterms:created>
  <dcterms:modified xsi:type="dcterms:W3CDTF">2017-06-13T15:20:39Z</dcterms:modified>
</cp:coreProperties>
</file>