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.252\gin\1. PROJETOS\5. HSPC\TRILHA DO TATU - REFORMA - ORDEM DE COMPRA HSPC - 00-0000\REVISAO DA PLANILHA R01\"/>
    </mc:Choice>
  </mc:AlternateContent>
  <xr:revisionPtr revIDLastSave="0" documentId="13_ncr:1_{D93B2ACB-6559-4AEA-92DF-7F339F9A6F5D}" xr6:coauthVersionLast="43" xr6:coauthVersionMax="43" xr10:uidLastSave="{00000000-0000-0000-0000-000000000000}"/>
  <bookViews>
    <workbookView xWindow="20280" yWindow="-120" windowWidth="24240" windowHeight="13140" xr2:uid="{00000000-000D-0000-FFFF-FFFF00000000}"/>
  </bookViews>
  <sheets>
    <sheet name="Orçamento Sintético" sheetId="1" r:id="rId1"/>
  </sheets>
  <definedNames>
    <definedName name="_xlnm.Print_Titles" localSheetId="0">'Orçamento Sintético'!$4:$4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1" l="1"/>
  <c r="I19" i="1"/>
  <c r="I44" i="1"/>
  <c r="I40" i="1"/>
  <c r="I39" i="1"/>
  <c r="I38" i="1"/>
  <c r="I37" i="1"/>
  <c r="I36" i="1"/>
  <c r="I35" i="1"/>
  <c r="I34" i="1"/>
  <c r="I33" i="1"/>
  <c r="I32" i="1"/>
  <c r="I28" i="1"/>
  <c r="I27" i="1"/>
  <c r="I26" i="1"/>
  <c r="I25" i="1"/>
  <c r="H44" i="1"/>
  <c r="H40" i="1"/>
  <c r="H39" i="1"/>
  <c r="H38" i="1"/>
  <c r="H37" i="1"/>
  <c r="H36" i="1"/>
  <c r="H35" i="1"/>
  <c r="H34" i="1"/>
  <c r="H33" i="1"/>
  <c r="H32" i="1"/>
  <c r="H28" i="1"/>
  <c r="H27" i="1"/>
  <c r="H26" i="1"/>
  <c r="H25" i="1"/>
  <c r="H21" i="1"/>
  <c r="H20" i="1"/>
  <c r="H17" i="1"/>
  <c r="I17" i="1" s="1"/>
  <c r="H18" i="1"/>
  <c r="I18" i="1" s="1"/>
  <c r="I21" i="1"/>
  <c r="I20" i="1"/>
  <c r="I16" i="1"/>
  <c r="H16" i="1"/>
  <c r="H49" i="1"/>
  <c r="I49" i="1" s="1"/>
  <c r="I48" i="1" s="1"/>
  <c r="H47" i="1"/>
  <c r="I47" i="1" s="1"/>
  <c r="H46" i="1"/>
  <c r="I46" i="1" s="1"/>
  <c r="H45" i="1"/>
  <c r="I45" i="1" s="1"/>
  <c r="H43" i="1"/>
  <c r="I43" i="1" s="1"/>
  <c r="H41" i="1"/>
  <c r="I41" i="1" s="1"/>
  <c r="H31" i="1"/>
  <c r="I31" i="1" s="1"/>
  <c r="H29" i="1"/>
  <c r="I29" i="1" s="1"/>
  <c r="H24" i="1"/>
  <c r="I24" i="1" s="1"/>
  <c r="H23" i="1"/>
  <c r="I23" i="1" s="1"/>
  <c r="I22" i="1" s="1"/>
  <c r="H13" i="1"/>
  <c r="I13" i="1" s="1"/>
  <c r="I12" i="1" s="1"/>
  <c r="H11" i="1"/>
  <c r="I11" i="1" s="1"/>
  <c r="I10" i="1" s="1"/>
  <c r="H9" i="1"/>
  <c r="I9" i="1" s="1"/>
  <c r="I8" i="1" s="1"/>
  <c r="H7" i="1"/>
  <c r="I7" i="1" s="1"/>
  <c r="H6" i="1"/>
  <c r="I6" i="1" s="1"/>
  <c r="I42" i="1" l="1"/>
  <c r="I30" i="1"/>
  <c r="I5" i="1"/>
  <c r="H53" i="1"/>
  <c r="J5" i="1" s="1"/>
  <c r="I15" i="1"/>
  <c r="J48" i="1" l="1"/>
  <c r="J19" i="1"/>
  <c r="J10" i="1"/>
  <c r="J42" i="1"/>
  <c r="J15" i="1"/>
  <c r="J8" i="1"/>
  <c r="J30" i="1"/>
  <c r="J14" i="1"/>
  <c r="J22" i="1"/>
  <c r="J12" i="1"/>
</calcChain>
</file>

<file path=xl/sharedStrings.xml><?xml version="1.0" encoding="utf-8"?>
<sst xmlns="http://schemas.openxmlformats.org/spreadsheetml/2006/main" count="214" uniqueCount="150">
  <si>
    <t>Obra</t>
  </si>
  <si>
    <t>Bancos</t>
  </si>
  <si>
    <t>Encargos Sociais</t>
  </si>
  <si>
    <t>HSPC - RECUPERAÇÃO E REFORMA DA TRILHA DO TATU - ET 01_R01</t>
  </si>
  <si>
    <t xml:space="preserve">SINAPI - 04/2019 - Mato Grosso
ORSE - 03/2019 - Sergipe
SEINFRA - 026 - Ceará
AGETOP RODOVIARIA - 03/2018 - Goiás
</t>
  </si>
  <si>
    <t>Não Desonerado: 
Horista: 115,70%
Mensalista: 73,48%</t>
  </si>
  <si>
    <t>Planilha Orçamentária Sintética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</si>
  <si>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</si>
  <si>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</si>
  <si>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</si>
  <si>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</si>
  <si>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</si>
  <si>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</si>
  <si>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</si>
  <si>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</si>
  <si>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</si>
  <si>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</si>
  <si>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</si>
  <si>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SERVIÇOS PRELIMINARES</t>
  </si>
  <si>
    <t xml:space="preserve"> 1.1 </t>
  </si>
  <si>
    <t xml:space="preserve"> 74209/001 </t>
  </si>
  <si>
    <t>SINAPI</t>
  </si>
  <si>
    <t>PLACA DE OBRA EM CHAPA DE ACO GALVANIZADO</t>
  </si>
  <si>
    <t>m²</t>
  </si>
  <si>
    <t xml:space="preserve"> 1.2 </t>
  </si>
  <si>
    <t xml:space="preserve"> 93572 </t>
  </si>
  <si>
    <t>ENCARREGADO GERAL DE OBRAS COM ENCARGOS COMPLEMENTARES</t>
  </si>
  <si>
    <t>MES</t>
  </si>
  <si>
    <t xml:space="preserve"> 2 </t>
  </si>
  <si>
    <t>MOBILIZAÇÃO E DESMOBILIZAÇÃO</t>
  </si>
  <si>
    <t xml:space="preserve"> 2.1 </t>
  </si>
  <si>
    <t xml:space="preserve"> 5824 </t>
  </si>
  <si>
    <t>CAMINHÃO TOCO, PBT 16.000 KG, CARGA ÚTIL MÁX. 10.685 KG, DIST. ENTRE EIXOS 4,8 M, POTÊNCIA 189 CV, INCLUSIVE CARROCERIA FIXA ABERTA DE MADEIRA P/ TRANSPORTE GERAL DE CARGA SECA, DIMEN. APROX. 2,5 X 7,00 X 0,50 M - CHP DIURNO. AF_06/2014</t>
  </si>
  <si>
    <t>CHP</t>
  </si>
  <si>
    <t xml:space="preserve"> 3 </t>
  </si>
  <si>
    <t>DESMONTAGEM DE MADEIRAMENTO</t>
  </si>
  <si>
    <t xml:space="preserve"> 3.1 </t>
  </si>
  <si>
    <t xml:space="preserve"> COMP. 208 </t>
  </si>
  <si>
    <t>Próprio</t>
  </si>
  <si>
    <t>M</t>
  </si>
  <si>
    <t xml:space="preserve"> 4 </t>
  </si>
  <si>
    <t>MOVIMENTOS DE TERRA</t>
  </si>
  <si>
    <t xml:space="preserve"> 4.1 </t>
  </si>
  <si>
    <t xml:space="preserve"> COMP 20154 </t>
  </si>
  <si>
    <t>ESCAVAÇÃO VERTICAL A CÉU ABERTO 1º CATEGORIA AT´1,5M  AF_12/2013</t>
  </si>
  <si>
    <t>M³</t>
  </si>
  <si>
    <t xml:space="preserve"> 5 </t>
  </si>
  <si>
    <t>MADEIRAMENTO - ESTRUTURA E TRILHA</t>
  </si>
  <si>
    <t xml:space="preserve"> 5.1 </t>
  </si>
  <si>
    <t>MADEIRAMENTO ESTRUTURA</t>
  </si>
  <si>
    <t xml:space="preserve"> 5.1.1 </t>
  </si>
  <si>
    <t xml:space="preserve"> 00002747 </t>
  </si>
  <si>
    <t>MADEIRA ROLICA TRATADA, EUCALIPTO OU EQUIVALENTE DA REGIAO, H = 2,20 M, D = 16 A 19 CM</t>
  </si>
  <si>
    <t xml:space="preserve"> 5.1.2 </t>
  </si>
  <si>
    <t xml:space="preserve"> 00004487 </t>
  </si>
  <si>
    <t>VIGOTA DE MADEIRA NAO APARELHADA *6 X 12* CM, MACARANDUBA, ANGELIM OU EQUIVALENTE DA REGIAO</t>
  </si>
  <si>
    <t xml:space="preserve"> 5.1.3 </t>
  </si>
  <si>
    <t xml:space="preserve"> 5.2 </t>
  </si>
  <si>
    <t>MADEIRAMENTO TRILHA</t>
  </si>
  <si>
    <t xml:space="preserve"> 5.2.1 </t>
  </si>
  <si>
    <t xml:space="preserve"> 00010567 </t>
  </si>
  <si>
    <t>TABUA DE MADEIRA NAO APARELHADA *2,5 X 25* CM (1 x 9 ") PINUS, MISTA OU EQUIVALENTE DA REGIAO</t>
  </si>
  <si>
    <t xml:space="preserve"> 5.2.2 </t>
  </si>
  <si>
    <t xml:space="preserve"> 00002729 </t>
  </si>
  <si>
    <t>MADEIRA ROLICA TRATADA, EUCALIPTO OU EQUIVALENTE DA REGIAO, H = 3 M, D = 4 A 7 CM</t>
  </si>
  <si>
    <t>UN</t>
  </si>
  <si>
    <t xml:space="preserve"> 6 </t>
  </si>
  <si>
    <t>TRATAMENTO DO MADEIRAMENTO</t>
  </si>
  <si>
    <t xml:space="preserve"> 6.1 </t>
  </si>
  <si>
    <t xml:space="preserve"> 55960 </t>
  </si>
  <si>
    <t>IMUNIZACAO DE MADEIRAMENTO PARA COBERTURA UTILIZANDO CUPINICIDA INCOLOR</t>
  </si>
  <si>
    <t xml:space="preserve"> 6.2 </t>
  </si>
  <si>
    <t xml:space="preserve"> 73965/009 </t>
  </si>
  <si>
    <t>ESCAVACAO MANUAL DE VALA EM LODO, DE 1,5 ATE 3M, EXCLUINDO ESGOTAMENTO/ESCORAMENTO.</t>
  </si>
  <si>
    <t>m³</t>
  </si>
  <si>
    <t xml:space="preserve"> 6.3 </t>
  </si>
  <si>
    <t xml:space="preserve"> I2428 </t>
  </si>
  <si>
    <t>SEINFRA</t>
  </si>
  <si>
    <t>SULFATO DE COBRE GRANULADO</t>
  </si>
  <si>
    <t>KG</t>
  </si>
  <si>
    <t xml:space="preserve"> 6.4 </t>
  </si>
  <si>
    <t xml:space="preserve"> INS SSA 011	 </t>
  </si>
  <si>
    <t>ACIDO BORICO</t>
  </si>
  <si>
    <t xml:space="preserve"> 6.5 </t>
  </si>
  <si>
    <t xml:space="preserve"> INS SSA 012	 </t>
  </si>
  <si>
    <t>DICLOMATO DE SODIO</t>
  </si>
  <si>
    <t xml:space="preserve"> 6.6 </t>
  </si>
  <si>
    <t xml:space="preserve"> INS SSA 014	 </t>
  </si>
  <si>
    <t>OLEO</t>
  </si>
  <si>
    <t>L</t>
  </si>
  <si>
    <t xml:space="preserve"> 6.7 </t>
  </si>
  <si>
    <t xml:space="preserve"> 68053 </t>
  </si>
  <si>
    <t>FORNECIMENTO/INSTALACAO LONA PLASTICA PRETA, PARA IMPERMEABILIZACAO, ESPESSURA 150 MICRAS.</t>
  </si>
  <si>
    <t xml:space="preserve"> 7 </t>
  </si>
  <si>
    <t>GUARDA CORPO E CORRIMÃO</t>
  </si>
  <si>
    <t xml:space="preserve"> 7.1 </t>
  </si>
  <si>
    <t xml:space="preserve"> COMP 20155 </t>
  </si>
  <si>
    <t>Instalação Cabo em aço galvanizado com alma de aço, diâmetro de 3/16´ (4,76 mm)</t>
  </si>
  <si>
    <t xml:space="preserve"> 7.2 </t>
  </si>
  <si>
    <t xml:space="preserve"> INST. SSA 017 </t>
  </si>
  <si>
    <t>Cabo em aço galvanizado com alma de fibra, diâmetro de 3/16´ (4,76 mm) revestido em PVC transparente</t>
  </si>
  <si>
    <t>m</t>
  </si>
  <si>
    <t xml:space="preserve"> 7.3 </t>
  </si>
  <si>
    <t xml:space="preserve"> INS SSA 018	 </t>
  </si>
  <si>
    <t>Esticador para cabo de aço 5/16´ (8 mm) com terminal gancho-olhal</t>
  </si>
  <si>
    <t xml:space="preserve"> 7.4 </t>
  </si>
  <si>
    <t xml:space="preserve"> INS SSA 019	 </t>
  </si>
  <si>
    <t>Presilha em latão para cabos acima 50 até 120 mm², ref. Termotecnica ou similar - CPOS 29.03.010</t>
  </si>
  <si>
    <t xml:space="preserve"> 7.5 </t>
  </si>
  <si>
    <t xml:space="preserve"> 00004509 </t>
  </si>
  <si>
    <t>TABUA DE MADEIRA NAO APARELHADA *2,5 X 10 CM (1 X 4 ") PINUS, MISTA OU EQUIVALENTE DA REGIAO</t>
  </si>
  <si>
    <t xml:space="preserve"> 7.6 </t>
  </si>
  <si>
    <t xml:space="preserve"> 00021138 </t>
  </si>
  <si>
    <t>MADEIRA ROLICA TRATADA, EUCALIPTO OU EQUIVALENTE DA REGIAO, H = 2,2 M, D = 3,5 A 4 CM - H = 0,70 DA TRILHA - OU CAIBRO ARRENDONDADO</t>
  </si>
  <si>
    <t xml:space="preserve"> 7.7 </t>
  </si>
  <si>
    <t>MADEIRA ROLICA TRATADA, EUCALIPTO OU EQUIVALENTE DA REGIAO, H = 2,2 M, D = 3,5 A 4 CM - H = 0,92 DA TRILHA - OU CAIBRO ARRENDONDADO</t>
  </si>
  <si>
    <t xml:space="preserve"> 7.8 </t>
  </si>
  <si>
    <t xml:space="preserve"> 00004496 </t>
  </si>
  <si>
    <t>CAIBRO DE MADEIRA NAO APARELHADA 5 X 5 CM, CEDRINHO OU EQUIVALENTE DA REGIAO</t>
  </si>
  <si>
    <t xml:space="preserve"> 7.9 </t>
  </si>
  <si>
    <t xml:space="preserve"> 00005067 </t>
  </si>
  <si>
    <t>PREGO DE ACO POLIDO COM CABECA 16 X 24 (2 1/4 X 12)</t>
  </si>
  <si>
    <t xml:space="preserve"> 7.10 </t>
  </si>
  <si>
    <t xml:space="preserve"> 00040568 </t>
  </si>
  <si>
    <t>PREGO DE ACO POLIDO COM CABECA 22 X 48 (4 1/4 X 5)</t>
  </si>
  <si>
    <t xml:space="preserve"> 7.11 </t>
  </si>
  <si>
    <t xml:space="preserve"> COMP 20156 </t>
  </si>
  <si>
    <t>INSTALAÇÃO DO GUARDA CORPO</t>
  </si>
  <si>
    <t xml:space="preserve"> 8 </t>
  </si>
  <si>
    <t>READEQUAÇÃO DO PATAMAR DE ACESSO AO MIRANTE</t>
  </si>
  <si>
    <t xml:space="preserve"> 8.1 </t>
  </si>
  <si>
    <t xml:space="preserve"> 8.2 </t>
  </si>
  <si>
    <t xml:space="preserve"> INST. SSA 018 </t>
  </si>
  <si>
    <t xml:space="preserve"> 8.3 </t>
  </si>
  <si>
    <t xml:space="preserve"> 95464 </t>
  </si>
  <si>
    <t>PINTURA VERNIZ POLIURETANO BRILHANTE EM MADEIRA, TRES DEMAOS</t>
  </si>
  <si>
    <t xml:space="preserve"> 8.4 </t>
  </si>
  <si>
    <t xml:space="preserve"> 8.5 </t>
  </si>
  <si>
    <t xml:space="preserve"> COMP 20174 </t>
  </si>
  <si>
    <t>REVITALIZAÇÃO DO PONTO DE APOIO 2 DA TRILHA DO TATU</t>
  </si>
  <si>
    <t xml:space="preserve"> 9 </t>
  </si>
  <si>
    <t>LIMPEZA FINAL</t>
  </si>
  <si>
    <t xml:space="preserve"> 9.1 </t>
  </si>
  <si>
    <t xml:space="preserve"> 9537 </t>
  </si>
  <si>
    <t>LIMPEZA FINAL DA OBRA</t>
  </si>
  <si>
    <t>Total sem BDI</t>
  </si>
  <si>
    <t>Total do BDI</t>
  </si>
  <si>
    <t>Total Geral</t>
  </si>
  <si>
    <t>B.D.I. PADRAO</t>
  </si>
  <si>
    <t>B.D.I. EQUIP.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</si>
</sst>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.00\ %"/>
  </numFmts>
  <fonts count="27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</fonts>
  <fills count="2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Alignment="1" applyProtection="1">
      <alignment horizontal="left" vertical="top" wrapText="1"/>
      <protection locked="0"/>
    </xf>
    <xf numFmtId="0" fontId="1" fillId="2" borderId="0" xfId="0" applyFont="1" applyFill="1" applyAlignment="1" applyProtection="1">
      <alignment horizontal="left" vertical="top" wrapText="1"/>
      <protection locked="0"/>
    </xf>
    <xf numFmtId="0" fontId="1" fillId="2" borderId="0" xfId="0" applyFont="1" applyFill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21" fillId="21" borderId="0" xfId="0" applyFont="1" applyFill="1" applyAlignment="1" applyProtection="1">
      <alignment horizontal="left" vertical="top" wrapText="1"/>
      <protection locked="0"/>
    </xf>
    <xf numFmtId="0" fontId="21" fillId="21" borderId="0" xfId="0" applyFont="1" applyFill="1" applyAlignment="1" applyProtection="1">
      <alignment horizontal="left" vertical="top" wrapText="1"/>
      <protection locked="0"/>
    </xf>
    <xf numFmtId="0" fontId="10" fillId="27" borderId="0" xfId="0" applyFont="1" applyFill="1" applyAlignment="1" applyProtection="1">
      <alignment vertical="top" wrapText="1"/>
      <protection locked="0"/>
    </xf>
    <xf numFmtId="0" fontId="21" fillId="27" borderId="0" xfId="0" applyFont="1" applyFill="1" applyAlignment="1" applyProtection="1">
      <alignment vertical="top" wrapText="1"/>
      <protection locked="0"/>
    </xf>
    <xf numFmtId="0" fontId="2" fillId="3" borderId="0" xfId="0" applyFont="1" applyFill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5" fillId="6" borderId="3" xfId="0" applyFont="1" applyFill="1" applyBorder="1" applyAlignment="1" applyProtection="1">
      <alignment horizontal="right" vertical="top" wrapText="1"/>
      <protection locked="0"/>
    </xf>
    <xf numFmtId="0" fontId="4" fillId="5" borderId="2" xfId="0" applyFont="1" applyFill="1" applyBorder="1" applyAlignment="1" applyProtection="1">
      <alignment horizontal="center" vertical="top" wrapText="1"/>
      <protection locked="0"/>
    </xf>
    <xf numFmtId="0" fontId="6" fillId="7" borderId="4" xfId="0" applyFont="1" applyFill="1" applyBorder="1" applyAlignment="1" applyProtection="1">
      <alignment horizontal="left" vertical="top" wrapText="1"/>
      <protection locked="0"/>
    </xf>
    <xf numFmtId="0" fontId="7" fillId="8" borderId="5" xfId="0" applyFont="1" applyFill="1" applyBorder="1" applyAlignment="1" applyProtection="1">
      <alignment horizontal="right" vertical="top" wrapText="1"/>
      <protection locked="0"/>
    </xf>
    <xf numFmtId="0" fontId="11" fillId="11" borderId="8" xfId="0" applyFont="1" applyFill="1" applyBorder="1" applyAlignment="1" applyProtection="1">
      <alignment horizontal="left" vertical="top" wrapText="1"/>
      <protection locked="0"/>
    </xf>
    <xf numFmtId="0" fontId="13" fillId="13" borderId="10" xfId="0" applyFont="1" applyFill="1" applyBorder="1" applyAlignment="1" applyProtection="1">
      <alignment horizontal="right" vertical="top" wrapText="1"/>
      <protection locked="0"/>
    </xf>
    <xf numFmtId="0" fontId="12" fillId="12" borderId="9" xfId="0" applyFont="1" applyFill="1" applyBorder="1" applyAlignment="1" applyProtection="1">
      <alignment horizontal="center" vertical="top" wrapText="1"/>
      <protection locked="0"/>
    </xf>
    <xf numFmtId="4" fontId="14" fillId="27" borderId="11" xfId="0" applyNumberFormat="1" applyFont="1" applyFill="1" applyBorder="1" applyAlignment="1" applyProtection="1">
      <alignment horizontal="right" vertical="top" wrapText="1"/>
      <protection locked="0"/>
    </xf>
    <xf numFmtId="4" fontId="14" fillId="14" borderId="11" xfId="0" applyNumberFormat="1" applyFont="1" applyFill="1" applyBorder="1" applyAlignment="1" applyProtection="1">
      <alignment horizontal="right" vertical="top" wrapText="1"/>
      <protection locked="0"/>
    </xf>
    <xf numFmtId="0" fontId="16" fillId="16" borderId="13" xfId="0" applyFont="1" applyFill="1" applyBorder="1" applyAlignment="1" applyProtection="1">
      <alignment horizontal="left" vertical="top" wrapText="1"/>
      <protection locked="0"/>
    </xf>
    <xf numFmtId="0" fontId="18" fillId="18" borderId="15" xfId="0" applyFont="1" applyFill="1" applyBorder="1" applyAlignment="1" applyProtection="1">
      <alignment horizontal="right" vertical="top" wrapText="1"/>
      <protection locked="0"/>
    </xf>
    <xf numFmtId="0" fontId="17" fillId="17" borderId="14" xfId="0" applyFont="1" applyFill="1" applyBorder="1" applyAlignment="1" applyProtection="1">
      <alignment horizontal="center" vertical="top" wrapText="1"/>
      <protection locked="0"/>
    </xf>
    <xf numFmtId="4" fontId="19" fillId="27" borderId="16" xfId="0" applyNumberFormat="1" applyFont="1" applyFill="1" applyBorder="1" applyAlignment="1" applyProtection="1">
      <alignment horizontal="right" vertical="top" wrapText="1"/>
      <protection locked="0"/>
    </xf>
    <xf numFmtId="0" fontId="26" fillId="26" borderId="0" xfId="0" applyFont="1" applyFill="1" applyAlignment="1" applyProtection="1">
      <alignment horizontal="center" vertical="top" wrapText="1"/>
      <protection locked="0"/>
    </xf>
    <xf numFmtId="0" fontId="23" fillId="23" borderId="0" xfId="0" applyFont="1" applyFill="1" applyAlignment="1" applyProtection="1">
      <alignment horizontal="right" vertical="top" wrapText="1"/>
      <protection locked="0"/>
    </xf>
    <xf numFmtId="0" fontId="25" fillId="25" borderId="0" xfId="0" applyFont="1" applyFill="1" applyAlignment="1" applyProtection="1">
      <alignment horizontal="left" vertical="top" wrapText="1"/>
      <protection locked="0"/>
    </xf>
    <xf numFmtId="0" fontId="23" fillId="23" borderId="0" xfId="0" applyFont="1" applyFill="1" applyAlignment="1" applyProtection="1">
      <alignment horizontal="right" vertical="top" wrapText="1"/>
      <protection locked="0"/>
    </xf>
    <xf numFmtId="4" fontId="24" fillId="24" borderId="0" xfId="0" applyNumberFormat="1" applyFont="1" applyFill="1" applyAlignment="1" applyProtection="1">
      <alignment horizontal="right" vertical="top" wrapText="1"/>
      <protection locked="0"/>
    </xf>
    <xf numFmtId="0" fontId="22" fillId="22" borderId="0" xfId="0" applyFont="1" applyFill="1" applyAlignment="1" applyProtection="1">
      <alignment horizontal="center" vertical="top" wrapText="1"/>
      <protection locked="0"/>
    </xf>
    <xf numFmtId="0" fontId="26" fillId="26" borderId="0" xfId="0" applyFont="1" applyFill="1" applyAlignment="1" applyProtection="1">
      <alignment horizontal="center" vertical="top" wrapText="1"/>
      <protection locked="0"/>
    </xf>
    <xf numFmtId="0" fontId="13" fillId="13" borderId="10" xfId="0" applyFont="1" applyFill="1" applyBorder="1" applyAlignment="1" applyProtection="1">
      <alignment horizontal="right" vertical="top" wrapText="1"/>
    </xf>
    <xf numFmtId="0" fontId="7" fillId="8" borderId="5" xfId="0" applyFont="1" applyFill="1" applyBorder="1" applyAlignment="1" applyProtection="1">
      <alignment horizontal="right" vertical="top" wrapText="1"/>
    </xf>
    <xf numFmtId="0" fontId="18" fillId="18" borderId="15" xfId="0" applyFont="1" applyFill="1" applyBorder="1" applyAlignment="1" applyProtection="1">
      <alignment horizontal="right" vertical="top" wrapText="1"/>
    </xf>
    <xf numFmtId="0" fontId="6" fillId="7" borderId="4" xfId="0" applyFont="1" applyFill="1" applyBorder="1" applyAlignment="1" applyProtection="1">
      <alignment horizontal="left" vertical="top" wrapText="1"/>
    </xf>
    <xf numFmtId="4" fontId="8" fillId="9" borderId="6" xfId="0" applyNumberFormat="1" applyFont="1" applyFill="1" applyBorder="1" applyAlignment="1" applyProtection="1">
      <alignment horizontal="right" vertical="top" wrapText="1"/>
    </xf>
    <xf numFmtId="166" fontId="9" fillId="10" borderId="7" xfId="0" applyNumberFormat="1" applyFont="1" applyFill="1" applyBorder="1" applyAlignment="1" applyProtection="1">
      <alignment horizontal="right" vertical="top" wrapText="1"/>
    </xf>
    <xf numFmtId="4" fontId="14" fillId="14" borderId="11" xfId="0" applyNumberFormat="1" applyFont="1" applyFill="1" applyBorder="1" applyAlignment="1" applyProtection="1">
      <alignment horizontal="right" vertical="top" wrapText="1"/>
    </xf>
    <xf numFmtId="166" fontId="15" fillId="15" borderId="12" xfId="0" applyNumberFormat="1" applyFont="1" applyFill="1" applyBorder="1" applyAlignment="1" applyProtection="1">
      <alignment horizontal="right" vertical="top" wrapText="1"/>
    </xf>
    <xf numFmtId="4" fontId="6" fillId="9" borderId="6" xfId="0" applyNumberFormat="1" applyFont="1" applyFill="1" applyBorder="1" applyAlignment="1" applyProtection="1">
      <alignment horizontal="right" vertical="top" wrapText="1"/>
    </xf>
    <xf numFmtId="4" fontId="19" fillId="19" borderId="16" xfId="0" applyNumberFormat="1" applyFont="1" applyFill="1" applyBorder="1" applyAlignment="1" applyProtection="1">
      <alignment horizontal="right" vertical="top" wrapText="1"/>
    </xf>
    <xf numFmtId="166" fontId="20" fillId="20" borderId="17" xfId="0" applyNumberFormat="1" applyFont="1" applyFill="1" applyBorder="1" applyAlignment="1" applyProtection="1">
      <alignment horizontal="right" vertical="top" wrapText="1"/>
    </xf>
    <xf numFmtId="4" fontId="24" fillId="24" borderId="0" xfId="0" applyNumberFormat="1" applyFont="1" applyFill="1" applyAlignment="1" applyProtection="1">
      <alignment horizontal="right" vertical="top" wrapText="1"/>
    </xf>
    <xf numFmtId="0" fontId="23" fillId="23" borderId="0" xfId="0" applyFont="1" applyFill="1" applyAlignment="1" applyProtection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33500" cy="676275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Select="1" noChangeAspect="1" noMove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36800" cy="21615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5"/>
  <sheetViews>
    <sheetView tabSelected="1" showOutlineSymbols="0" showWhiteSpace="0" view="pageBreakPreview" zoomScale="60" zoomScaleNormal="100" workbookViewId="0">
      <selection activeCell="H13" sqref="H13"/>
    </sheetView>
  </sheetViews>
  <sheetFormatPr defaultRowHeight="14.25" x14ac:dyDescent="0.2"/>
  <cols>
    <col min="1" max="2" width="10" style="4" bestFit="1" customWidth="1"/>
    <col min="3" max="3" width="9.875" style="4" bestFit="1" customWidth="1"/>
    <col min="4" max="4" width="60" style="4" bestFit="1" customWidth="1"/>
    <col min="5" max="5" width="8" style="4" bestFit="1" customWidth="1"/>
    <col min="6" max="10" width="13" style="4" bestFit="1" customWidth="1"/>
    <col min="11" max="16384" width="9" style="4"/>
  </cols>
  <sheetData>
    <row r="1" spans="1:10" ht="30" x14ac:dyDescent="0.2">
      <c r="A1" s="1"/>
      <c r="B1" s="1"/>
      <c r="C1" s="1"/>
      <c r="D1" s="1" t="s">
        <v>0</v>
      </c>
      <c r="E1" s="2" t="s">
        <v>1</v>
      </c>
      <c r="F1" s="2"/>
      <c r="G1" s="3" t="s">
        <v>148</v>
      </c>
      <c r="H1" s="3" t="s">
        <v>149</v>
      </c>
      <c r="I1" s="2" t="s">
        <v>2</v>
      </c>
      <c r="J1" s="2"/>
    </row>
    <row r="2" spans="1:10" ht="80.099999999999994" customHeight="1" x14ac:dyDescent="0.2">
      <c r="A2" s="5"/>
      <c r="B2" s="5"/>
      <c r="C2" s="5"/>
      <c r="D2" s="5" t="s">
        <v>3</v>
      </c>
      <c r="E2" s="6" t="s">
        <v>4</v>
      </c>
      <c r="F2" s="6"/>
      <c r="G2" s="7"/>
      <c r="H2" s="8"/>
      <c r="I2" s="6" t="s">
        <v>5</v>
      </c>
      <c r="J2" s="6"/>
    </row>
    <row r="3" spans="1:10" ht="15" x14ac:dyDescent="0.25">
      <c r="A3" s="9" t="s">
        <v>6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30" customHeight="1" x14ac:dyDescent="0.2">
      <c r="A4" s="11" t="s">
        <v>7</v>
      </c>
      <c r="B4" s="12" t="s">
        <v>8</v>
      </c>
      <c r="C4" s="11" t="s">
        <v>9</v>
      </c>
      <c r="D4" s="11" t="s">
        <v>10</v>
      </c>
      <c r="E4" s="13" t="s">
        <v>11</v>
      </c>
      <c r="F4" s="12" t="s">
        <v>12</v>
      </c>
      <c r="G4" s="12" t="s">
        <v>13</v>
      </c>
      <c r="H4" s="12" t="s">
        <v>14</v>
      </c>
      <c r="I4" s="12" t="s">
        <v>15</v>
      </c>
      <c r="J4" s="12" t="s">
        <v>16</v>
      </c>
    </row>
    <row r="5" spans="1:10" ht="24" customHeight="1" x14ac:dyDescent="0.2">
      <c r="A5" s="14" t="s">
        <v>17</v>
      </c>
      <c r="B5" s="14"/>
      <c r="C5" s="14"/>
      <c r="D5" s="14" t="s">
        <v>18</v>
      </c>
      <c r="E5" s="14"/>
      <c r="F5" s="15"/>
      <c r="G5" s="14"/>
      <c r="H5" s="35"/>
      <c r="I5" s="36">
        <f>I6+I7</f>
        <v>0</v>
      </c>
      <c r="J5" s="37" t="e">
        <f>I5/$H$53</f>
        <v>#DIV/0!</v>
      </c>
    </row>
    <row r="6" spans="1:10" ht="24" customHeight="1" x14ac:dyDescent="0.2">
      <c r="A6" s="16" t="s">
        <v>19</v>
      </c>
      <c r="B6" s="17" t="s">
        <v>20</v>
      </c>
      <c r="C6" s="16" t="s">
        <v>21</v>
      </c>
      <c r="D6" s="16" t="s">
        <v>22</v>
      </c>
      <c r="E6" s="18" t="s">
        <v>23</v>
      </c>
      <c r="F6" s="32">
        <v>3</v>
      </c>
      <c r="G6" s="19"/>
      <c r="H6" s="38">
        <f>TRUNC(G6*$G$2,2)</f>
        <v>0</v>
      </c>
      <c r="I6" s="38">
        <f>TRUNC(G6*H6,2)</f>
        <v>0</v>
      </c>
      <c r="J6" s="39"/>
    </row>
    <row r="7" spans="1:10" ht="24" customHeight="1" x14ac:dyDescent="0.2">
      <c r="A7" s="16" t="s">
        <v>24</v>
      </c>
      <c r="B7" s="17" t="s">
        <v>25</v>
      </c>
      <c r="C7" s="16" t="s">
        <v>21</v>
      </c>
      <c r="D7" s="16" t="s">
        <v>26</v>
      </c>
      <c r="E7" s="18" t="s">
        <v>27</v>
      </c>
      <c r="F7" s="32">
        <v>2</v>
      </c>
      <c r="G7" s="19"/>
      <c r="H7" s="38">
        <f t="shared" ref="H7:H49" si="0">TRUNC(G7*$G$2,2)</f>
        <v>0</v>
      </c>
      <c r="I7" s="38">
        <f>TRUNC(G7*H7,2)</f>
        <v>0</v>
      </c>
      <c r="J7" s="39"/>
    </row>
    <row r="8" spans="1:10" ht="24" customHeight="1" x14ac:dyDescent="0.2">
      <c r="A8" s="14" t="s">
        <v>28</v>
      </c>
      <c r="B8" s="14"/>
      <c r="C8" s="14"/>
      <c r="D8" s="14" t="s">
        <v>29</v>
      </c>
      <c r="E8" s="14"/>
      <c r="F8" s="33"/>
      <c r="G8" s="14"/>
      <c r="H8" s="35"/>
      <c r="I8" s="36">
        <f>I9</f>
        <v>0</v>
      </c>
      <c r="J8" s="37" t="e">
        <f>I8/$H$53</f>
        <v>#DIV/0!</v>
      </c>
    </row>
    <row r="9" spans="1:10" ht="60" customHeight="1" x14ac:dyDescent="0.2">
      <c r="A9" s="16" t="s">
        <v>30</v>
      </c>
      <c r="B9" s="17" t="s">
        <v>31</v>
      </c>
      <c r="C9" s="16" t="s">
        <v>21</v>
      </c>
      <c r="D9" s="16" t="s">
        <v>32</v>
      </c>
      <c r="E9" s="18" t="s">
        <v>33</v>
      </c>
      <c r="F9" s="32">
        <v>8</v>
      </c>
      <c r="G9" s="19"/>
      <c r="H9" s="38">
        <f t="shared" si="0"/>
        <v>0</v>
      </c>
      <c r="I9" s="38">
        <f>TRUNC(G9*H9,2)</f>
        <v>0</v>
      </c>
      <c r="J9" s="39"/>
    </row>
    <row r="10" spans="1:10" ht="24" customHeight="1" x14ac:dyDescent="0.2">
      <c r="A10" s="14" t="s">
        <v>34</v>
      </c>
      <c r="B10" s="14"/>
      <c r="C10" s="14"/>
      <c r="D10" s="14" t="s">
        <v>35</v>
      </c>
      <c r="E10" s="14"/>
      <c r="F10" s="33"/>
      <c r="G10" s="14"/>
      <c r="H10" s="35"/>
      <c r="I10" s="40">
        <f>I11</f>
        <v>0</v>
      </c>
      <c r="J10" s="37" t="e">
        <f>I10/$H$53</f>
        <v>#DIV/0!</v>
      </c>
    </row>
    <row r="11" spans="1:10" ht="24" customHeight="1" x14ac:dyDescent="0.2">
      <c r="A11" s="16" t="s">
        <v>36</v>
      </c>
      <c r="B11" s="17" t="s">
        <v>37</v>
      </c>
      <c r="C11" s="16" t="s">
        <v>38</v>
      </c>
      <c r="D11" s="16" t="s">
        <v>35</v>
      </c>
      <c r="E11" s="18" t="s">
        <v>39</v>
      </c>
      <c r="F11" s="32">
        <v>600</v>
      </c>
      <c r="G11" s="19"/>
      <c r="H11" s="38">
        <f t="shared" si="0"/>
        <v>0</v>
      </c>
      <c r="I11" s="38">
        <f>TRUNC(G11*H11,2)</f>
        <v>0</v>
      </c>
      <c r="J11" s="39"/>
    </row>
    <row r="12" spans="1:10" ht="24" customHeight="1" x14ac:dyDescent="0.2">
      <c r="A12" s="14" t="s">
        <v>40</v>
      </c>
      <c r="B12" s="14"/>
      <c r="C12" s="14"/>
      <c r="D12" s="14" t="s">
        <v>41</v>
      </c>
      <c r="E12" s="14"/>
      <c r="F12" s="33"/>
      <c r="G12" s="14"/>
      <c r="H12" s="35"/>
      <c r="I12" s="36">
        <f>I13</f>
        <v>0</v>
      </c>
      <c r="J12" s="37" t="e">
        <f>I12/$H$53</f>
        <v>#DIV/0!</v>
      </c>
    </row>
    <row r="13" spans="1:10" ht="24" customHeight="1" x14ac:dyDescent="0.2">
      <c r="A13" s="16" t="s">
        <v>42</v>
      </c>
      <c r="B13" s="17" t="s">
        <v>43</v>
      </c>
      <c r="C13" s="16" t="s">
        <v>38</v>
      </c>
      <c r="D13" s="16" t="s">
        <v>44</v>
      </c>
      <c r="E13" s="18" t="s">
        <v>45</v>
      </c>
      <c r="F13" s="32">
        <v>30.14</v>
      </c>
      <c r="G13" s="19"/>
      <c r="H13" s="38">
        <f t="shared" si="0"/>
        <v>0</v>
      </c>
      <c r="I13" s="38">
        <f>TRUNC(G13*H13,2)</f>
        <v>0</v>
      </c>
      <c r="J13" s="39"/>
    </row>
    <row r="14" spans="1:10" ht="24" customHeight="1" x14ac:dyDescent="0.2">
      <c r="A14" s="14" t="s">
        <v>46</v>
      </c>
      <c r="B14" s="14"/>
      <c r="C14" s="14"/>
      <c r="D14" s="14" t="s">
        <v>47</v>
      </c>
      <c r="E14" s="14"/>
      <c r="F14" s="33"/>
      <c r="G14" s="14"/>
      <c r="H14" s="35"/>
      <c r="I14" s="36">
        <f>I15+I19</f>
        <v>0</v>
      </c>
      <c r="J14" s="37" t="e">
        <f>I14/$H$53</f>
        <v>#DIV/0!</v>
      </c>
    </row>
    <row r="15" spans="1:10" ht="24" customHeight="1" x14ac:dyDescent="0.2">
      <c r="A15" s="14" t="s">
        <v>48</v>
      </c>
      <c r="B15" s="14"/>
      <c r="C15" s="14"/>
      <c r="D15" s="14" t="s">
        <v>49</v>
      </c>
      <c r="E15" s="14"/>
      <c r="F15" s="33"/>
      <c r="G15" s="14"/>
      <c r="H15" s="35"/>
      <c r="I15" s="36">
        <f>I16+I17+I18</f>
        <v>0</v>
      </c>
      <c r="J15" s="37" t="e">
        <f>I15/$H$53</f>
        <v>#DIV/0!</v>
      </c>
    </row>
    <row r="16" spans="1:10" ht="24" customHeight="1" x14ac:dyDescent="0.2">
      <c r="A16" s="21" t="s">
        <v>50</v>
      </c>
      <c r="B16" s="22" t="s">
        <v>51</v>
      </c>
      <c r="C16" s="21" t="s">
        <v>21</v>
      </c>
      <c r="D16" s="21" t="s">
        <v>52</v>
      </c>
      <c r="E16" s="23" t="s">
        <v>39</v>
      </c>
      <c r="F16" s="34">
        <v>720</v>
      </c>
      <c r="G16" s="24"/>
      <c r="H16" s="41">
        <f>TRUNC(G16*$H$2,2)</f>
        <v>0</v>
      </c>
      <c r="I16" s="41">
        <f>TRUNC(G16*H16,2)</f>
        <v>0</v>
      </c>
      <c r="J16" s="42"/>
    </row>
    <row r="17" spans="1:10" ht="24" customHeight="1" x14ac:dyDescent="0.2">
      <c r="A17" s="21" t="s">
        <v>53</v>
      </c>
      <c r="B17" s="22" t="s">
        <v>54</v>
      </c>
      <c r="C17" s="21" t="s">
        <v>21</v>
      </c>
      <c r="D17" s="21" t="s">
        <v>55</v>
      </c>
      <c r="E17" s="23" t="s">
        <v>39</v>
      </c>
      <c r="F17" s="34">
        <v>1200</v>
      </c>
      <c r="G17" s="24"/>
      <c r="H17" s="41">
        <f t="shared" ref="H17:H18" si="1">TRUNC(G17*$H$2,2)</f>
        <v>0</v>
      </c>
      <c r="I17" s="41">
        <f>TRUNC(G17*H17,2)</f>
        <v>0</v>
      </c>
      <c r="J17" s="42"/>
    </row>
    <row r="18" spans="1:10" ht="24" customHeight="1" x14ac:dyDescent="0.2">
      <c r="A18" s="21" t="s">
        <v>56</v>
      </c>
      <c r="B18" s="22" t="s">
        <v>54</v>
      </c>
      <c r="C18" s="21" t="s">
        <v>21</v>
      </c>
      <c r="D18" s="21" t="s">
        <v>55</v>
      </c>
      <c r="E18" s="23" t="s">
        <v>39</v>
      </c>
      <c r="F18" s="34">
        <v>588</v>
      </c>
      <c r="G18" s="24"/>
      <c r="H18" s="41">
        <f t="shared" si="1"/>
        <v>0</v>
      </c>
      <c r="I18" s="41">
        <f>TRUNC(G18*H18,2)</f>
        <v>0</v>
      </c>
      <c r="J18" s="42"/>
    </row>
    <row r="19" spans="1:10" ht="24" customHeight="1" x14ac:dyDescent="0.2">
      <c r="A19" s="14" t="s">
        <v>57</v>
      </c>
      <c r="B19" s="14"/>
      <c r="C19" s="14"/>
      <c r="D19" s="14" t="s">
        <v>58</v>
      </c>
      <c r="E19" s="14"/>
      <c r="F19" s="33"/>
      <c r="G19" s="14"/>
      <c r="H19" s="35"/>
      <c r="I19" s="36">
        <f>I20+I21</f>
        <v>0</v>
      </c>
      <c r="J19" s="37" t="e">
        <f>I19/$H$53</f>
        <v>#DIV/0!</v>
      </c>
    </row>
    <row r="20" spans="1:10" ht="24" customHeight="1" x14ac:dyDescent="0.2">
      <c r="A20" s="21" t="s">
        <v>59</v>
      </c>
      <c r="B20" s="22" t="s">
        <v>60</v>
      </c>
      <c r="C20" s="21" t="s">
        <v>21</v>
      </c>
      <c r="D20" s="21" t="s">
        <v>61</v>
      </c>
      <c r="E20" s="23" t="s">
        <v>39</v>
      </c>
      <c r="F20" s="34">
        <v>3120</v>
      </c>
      <c r="G20" s="24"/>
      <c r="H20" s="41">
        <f t="shared" ref="H20:H21" si="2">TRUNC(G20*$H$2,2)</f>
        <v>0</v>
      </c>
      <c r="I20" s="41">
        <f>TRUNC(G20*H20,2)</f>
        <v>0</v>
      </c>
      <c r="J20" s="42"/>
    </row>
    <row r="21" spans="1:10" ht="24" customHeight="1" x14ac:dyDescent="0.2">
      <c r="A21" s="21" t="s">
        <v>62</v>
      </c>
      <c r="B21" s="22" t="s">
        <v>63</v>
      </c>
      <c r="C21" s="21" t="s">
        <v>21</v>
      </c>
      <c r="D21" s="21" t="s">
        <v>64</v>
      </c>
      <c r="E21" s="23" t="s">
        <v>65</v>
      </c>
      <c r="F21" s="34">
        <v>360</v>
      </c>
      <c r="G21" s="24"/>
      <c r="H21" s="41">
        <f t="shared" si="2"/>
        <v>0</v>
      </c>
      <c r="I21" s="41">
        <f>TRUNC(G21*H21,2)</f>
        <v>0</v>
      </c>
      <c r="J21" s="42"/>
    </row>
    <row r="22" spans="1:10" ht="24" customHeight="1" x14ac:dyDescent="0.2">
      <c r="A22" s="14" t="s">
        <v>66</v>
      </c>
      <c r="B22" s="14"/>
      <c r="C22" s="14"/>
      <c r="D22" s="14" t="s">
        <v>67</v>
      </c>
      <c r="E22" s="14"/>
      <c r="F22" s="33"/>
      <c r="G22" s="14"/>
      <c r="H22" s="35"/>
      <c r="I22" s="40">
        <f>SUM(I23:I29)</f>
        <v>0</v>
      </c>
      <c r="J22" s="37" t="e">
        <f>I22/$H$53</f>
        <v>#DIV/0!</v>
      </c>
    </row>
    <row r="23" spans="1:10" ht="25.5" x14ac:dyDescent="0.2">
      <c r="A23" s="16" t="s">
        <v>68</v>
      </c>
      <c r="B23" s="17" t="s">
        <v>69</v>
      </c>
      <c r="C23" s="16" t="s">
        <v>21</v>
      </c>
      <c r="D23" s="16" t="s">
        <v>70</v>
      </c>
      <c r="E23" s="18" t="s">
        <v>23</v>
      </c>
      <c r="F23" s="32">
        <v>780</v>
      </c>
      <c r="G23" s="19"/>
      <c r="H23" s="38">
        <f t="shared" si="0"/>
        <v>0</v>
      </c>
      <c r="I23" s="38">
        <f>TRUNC(G23*H23,2)</f>
        <v>0</v>
      </c>
      <c r="J23" s="39"/>
    </row>
    <row r="24" spans="1:10" ht="30.75" customHeight="1" x14ac:dyDescent="0.2">
      <c r="A24" s="16" t="s">
        <v>71</v>
      </c>
      <c r="B24" s="17" t="s">
        <v>72</v>
      </c>
      <c r="C24" s="16" t="s">
        <v>21</v>
      </c>
      <c r="D24" s="16" t="s">
        <v>73</v>
      </c>
      <c r="E24" s="18" t="s">
        <v>74</v>
      </c>
      <c r="F24" s="32">
        <v>3.75</v>
      </c>
      <c r="G24" s="19"/>
      <c r="H24" s="38">
        <f t="shared" si="0"/>
        <v>0</v>
      </c>
      <c r="I24" s="38">
        <f t="shared" ref="I24:I29" si="3">TRUNC(G24*H24,2)</f>
        <v>0</v>
      </c>
      <c r="J24" s="39"/>
    </row>
    <row r="25" spans="1:10" ht="24" customHeight="1" x14ac:dyDescent="0.2">
      <c r="A25" s="21" t="s">
        <v>75</v>
      </c>
      <c r="B25" s="22" t="s">
        <v>76</v>
      </c>
      <c r="C25" s="21" t="s">
        <v>77</v>
      </c>
      <c r="D25" s="21" t="s">
        <v>78</v>
      </c>
      <c r="E25" s="23" t="s">
        <v>79</v>
      </c>
      <c r="F25" s="34">
        <v>59.5</v>
      </c>
      <c r="G25" s="24"/>
      <c r="H25" s="41">
        <f t="shared" ref="H25:H28" si="4">TRUNC(G25*$H$2,2)</f>
        <v>0</v>
      </c>
      <c r="I25" s="38">
        <f t="shared" si="3"/>
        <v>0</v>
      </c>
      <c r="J25" s="42"/>
    </row>
    <row r="26" spans="1:10" ht="24" customHeight="1" x14ac:dyDescent="0.2">
      <c r="A26" s="21" t="s">
        <v>80</v>
      </c>
      <c r="B26" s="22" t="s">
        <v>81</v>
      </c>
      <c r="C26" s="21" t="s">
        <v>38</v>
      </c>
      <c r="D26" s="21" t="s">
        <v>82</v>
      </c>
      <c r="E26" s="23" t="s">
        <v>79</v>
      </c>
      <c r="F26" s="34">
        <v>42</v>
      </c>
      <c r="G26" s="24"/>
      <c r="H26" s="41">
        <f t="shared" si="4"/>
        <v>0</v>
      </c>
      <c r="I26" s="38">
        <f t="shared" si="3"/>
        <v>0</v>
      </c>
      <c r="J26" s="42"/>
    </row>
    <row r="27" spans="1:10" ht="24" customHeight="1" x14ac:dyDescent="0.2">
      <c r="A27" s="21" t="s">
        <v>83</v>
      </c>
      <c r="B27" s="22" t="s">
        <v>84</v>
      </c>
      <c r="C27" s="21" t="s">
        <v>38</v>
      </c>
      <c r="D27" s="21" t="s">
        <v>85</v>
      </c>
      <c r="E27" s="23" t="s">
        <v>79</v>
      </c>
      <c r="F27" s="34">
        <v>66.5</v>
      </c>
      <c r="G27" s="24"/>
      <c r="H27" s="41">
        <f t="shared" si="4"/>
        <v>0</v>
      </c>
      <c r="I27" s="38">
        <f t="shared" si="3"/>
        <v>0</v>
      </c>
      <c r="J27" s="42"/>
    </row>
    <row r="28" spans="1:10" ht="24" customHeight="1" x14ac:dyDescent="0.2">
      <c r="A28" s="21" t="s">
        <v>86</v>
      </c>
      <c r="B28" s="22" t="s">
        <v>87</v>
      </c>
      <c r="C28" s="21" t="s">
        <v>38</v>
      </c>
      <c r="D28" s="21" t="s">
        <v>88</v>
      </c>
      <c r="E28" s="23" t="s">
        <v>89</v>
      </c>
      <c r="F28" s="34">
        <v>35</v>
      </c>
      <c r="G28" s="24"/>
      <c r="H28" s="41">
        <f t="shared" si="4"/>
        <v>0</v>
      </c>
      <c r="I28" s="38">
        <f t="shared" si="3"/>
        <v>0</v>
      </c>
      <c r="J28" s="42"/>
    </row>
    <row r="29" spans="1:10" ht="30" customHeight="1" x14ac:dyDescent="0.2">
      <c r="A29" s="16" t="s">
        <v>90</v>
      </c>
      <c r="B29" s="17" t="s">
        <v>91</v>
      </c>
      <c r="C29" s="16" t="s">
        <v>21</v>
      </c>
      <c r="D29" s="16" t="s">
        <v>92</v>
      </c>
      <c r="E29" s="18" t="s">
        <v>23</v>
      </c>
      <c r="F29" s="32">
        <v>12.75</v>
      </c>
      <c r="G29" s="19"/>
      <c r="H29" s="38">
        <f t="shared" si="0"/>
        <v>0</v>
      </c>
      <c r="I29" s="38">
        <f t="shared" si="3"/>
        <v>0</v>
      </c>
      <c r="J29" s="39"/>
    </row>
    <row r="30" spans="1:10" ht="24" customHeight="1" x14ac:dyDescent="0.2">
      <c r="A30" s="14" t="s">
        <v>93</v>
      </c>
      <c r="B30" s="14"/>
      <c r="C30" s="14"/>
      <c r="D30" s="14" t="s">
        <v>94</v>
      </c>
      <c r="E30" s="14"/>
      <c r="F30" s="33"/>
      <c r="G30" s="14"/>
      <c r="H30" s="35"/>
      <c r="I30" s="40">
        <f>SUM(I31:I41)</f>
        <v>0</v>
      </c>
      <c r="J30" s="37" t="e">
        <f>I30/$H$53</f>
        <v>#DIV/0!</v>
      </c>
    </row>
    <row r="31" spans="1:10" ht="24" customHeight="1" x14ac:dyDescent="0.2">
      <c r="A31" s="16" t="s">
        <v>95</v>
      </c>
      <c r="B31" s="17" t="s">
        <v>96</v>
      </c>
      <c r="C31" s="16" t="s">
        <v>38</v>
      </c>
      <c r="D31" s="16" t="s">
        <v>97</v>
      </c>
      <c r="E31" s="18" t="s">
        <v>39</v>
      </c>
      <c r="F31" s="32">
        <v>1200</v>
      </c>
      <c r="G31" s="20"/>
      <c r="H31" s="38">
        <f t="shared" si="0"/>
        <v>0</v>
      </c>
      <c r="I31" s="38">
        <f t="shared" ref="I31:I41" si="5">TRUNC(G31*H31,2)</f>
        <v>0</v>
      </c>
      <c r="J31" s="39"/>
    </row>
    <row r="32" spans="1:10" ht="36" customHeight="1" x14ac:dyDescent="0.2">
      <c r="A32" s="21" t="s">
        <v>98</v>
      </c>
      <c r="B32" s="22" t="s">
        <v>99</v>
      </c>
      <c r="C32" s="21" t="s">
        <v>38</v>
      </c>
      <c r="D32" s="21" t="s">
        <v>100</v>
      </c>
      <c r="E32" s="23" t="s">
        <v>101</v>
      </c>
      <c r="F32" s="34">
        <v>7200</v>
      </c>
      <c r="G32" s="24"/>
      <c r="H32" s="41">
        <f t="shared" ref="H32:H40" si="6">TRUNC(G32*$H$2,2)</f>
        <v>0</v>
      </c>
      <c r="I32" s="41">
        <f t="shared" si="5"/>
        <v>0</v>
      </c>
      <c r="J32" s="42"/>
    </row>
    <row r="33" spans="1:10" ht="24" customHeight="1" x14ac:dyDescent="0.2">
      <c r="A33" s="21" t="s">
        <v>102</v>
      </c>
      <c r="B33" s="22" t="s">
        <v>103</v>
      </c>
      <c r="C33" s="21" t="s">
        <v>38</v>
      </c>
      <c r="D33" s="21" t="s">
        <v>104</v>
      </c>
      <c r="E33" s="23" t="s">
        <v>65</v>
      </c>
      <c r="F33" s="34">
        <v>240</v>
      </c>
      <c r="G33" s="24"/>
      <c r="H33" s="41">
        <f t="shared" si="6"/>
        <v>0</v>
      </c>
      <c r="I33" s="41">
        <f t="shared" si="5"/>
        <v>0</v>
      </c>
      <c r="J33" s="42"/>
    </row>
    <row r="34" spans="1:10" ht="24" customHeight="1" x14ac:dyDescent="0.2">
      <c r="A34" s="21" t="s">
        <v>105</v>
      </c>
      <c r="B34" s="22" t="s">
        <v>106</v>
      </c>
      <c r="C34" s="21" t="s">
        <v>38</v>
      </c>
      <c r="D34" s="21" t="s">
        <v>107</v>
      </c>
      <c r="E34" s="23" t="s">
        <v>65</v>
      </c>
      <c r="F34" s="34">
        <v>240</v>
      </c>
      <c r="G34" s="24"/>
      <c r="H34" s="41">
        <f t="shared" si="6"/>
        <v>0</v>
      </c>
      <c r="I34" s="41">
        <f t="shared" si="5"/>
        <v>0</v>
      </c>
      <c r="J34" s="42"/>
    </row>
    <row r="35" spans="1:10" ht="24" customHeight="1" x14ac:dyDescent="0.2">
      <c r="A35" s="21" t="s">
        <v>108</v>
      </c>
      <c r="B35" s="22" t="s">
        <v>109</v>
      </c>
      <c r="C35" s="21" t="s">
        <v>21</v>
      </c>
      <c r="D35" s="21" t="s">
        <v>110</v>
      </c>
      <c r="E35" s="23" t="s">
        <v>39</v>
      </c>
      <c r="F35" s="34">
        <v>1200</v>
      </c>
      <c r="G35" s="24"/>
      <c r="H35" s="41">
        <f t="shared" si="6"/>
        <v>0</v>
      </c>
      <c r="I35" s="41">
        <f t="shared" si="5"/>
        <v>0</v>
      </c>
      <c r="J35" s="42"/>
    </row>
    <row r="36" spans="1:10" ht="24" customHeight="1" x14ac:dyDescent="0.2">
      <c r="A36" s="21" t="s">
        <v>111</v>
      </c>
      <c r="B36" s="22" t="s">
        <v>112</v>
      </c>
      <c r="C36" s="21" t="s">
        <v>21</v>
      </c>
      <c r="D36" s="21" t="s">
        <v>113</v>
      </c>
      <c r="E36" s="23" t="s">
        <v>39</v>
      </c>
      <c r="F36" s="34">
        <v>546</v>
      </c>
      <c r="G36" s="24"/>
      <c r="H36" s="41">
        <f t="shared" si="6"/>
        <v>0</v>
      </c>
      <c r="I36" s="41">
        <f t="shared" si="5"/>
        <v>0</v>
      </c>
      <c r="J36" s="42"/>
    </row>
    <row r="37" spans="1:10" ht="24" customHeight="1" x14ac:dyDescent="0.2">
      <c r="A37" s="21" t="s">
        <v>114</v>
      </c>
      <c r="B37" s="22" t="s">
        <v>112</v>
      </c>
      <c r="C37" s="21" t="s">
        <v>21</v>
      </c>
      <c r="D37" s="21" t="s">
        <v>115</v>
      </c>
      <c r="E37" s="23" t="s">
        <v>39</v>
      </c>
      <c r="F37" s="34">
        <v>546</v>
      </c>
      <c r="G37" s="24"/>
      <c r="H37" s="41">
        <f t="shared" si="6"/>
        <v>0</v>
      </c>
      <c r="I37" s="41">
        <f t="shared" si="5"/>
        <v>0</v>
      </c>
      <c r="J37" s="42"/>
    </row>
    <row r="38" spans="1:10" ht="24" customHeight="1" x14ac:dyDescent="0.2">
      <c r="A38" s="21" t="s">
        <v>116</v>
      </c>
      <c r="B38" s="22" t="s">
        <v>117</v>
      </c>
      <c r="C38" s="21" t="s">
        <v>21</v>
      </c>
      <c r="D38" s="21" t="s">
        <v>118</v>
      </c>
      <c r="E38" s="23" t="s">
        <v>39</v>
      </c>
      <c r="F38" s="34">
        <v>144</v>
      </c>
      <c r="G38" s="24"/>
      <c r="H38" s="41">
        <f t="shared" si="6"/>
        <v>0</v>
      </c>
      <c r="I38" s="41">
        <f t="shared" si="5"/>
        <v>0</v>
      </c>
      <c r="J38" s="42"/>
    </row>
    <row r="39" spans="1:10" ht="24" customHeight="1" x14ac:dyDescent="0.2">
      <c r="A39" s="21" t="s">
        <v>119</v>
      </c>
      <c r="B39" s="22" t="s">
        <v>120</v>
      </c>
      <c r="C39" s="21" t="s">
        <v>21</v>
      </c>
      <c r="D39" s="21" t="s">
        <v>121</v>
      </c>
      <c r="E39" s="23" t="s">
        <v>79</v>
      </c>
      <c r="F39" s="34">
        <v>50</v>
      </c>
      <c r="G39" s="24"/>
      <c r="H39" s="41">
        <f t="shared" si="6"/>
        <v>0</v>
      </c>
      <c r="I39" s="41">
        <f t="shared" si="5"/>
        <v>0</v>
      </c>
      <c r="J39" s="42"/>
    </row>
    <row r="40" spans="1:10" ht="24" customHeight="1" x14ac:dyDescent="0.2">
      <c r="A40" s="21" t="s">
        <v>122</v>
      </c>
      <c r="B40" s="22" t="s">
        <v>123</v>
      </c>
      <c r="C40" s="21" t="s">
        <v>21</v>
      </c>
      <c r="D40" s="21" t="s">
        <v>124</v>
      </c>
      <c r="E40" s="23" t="s">
        <v>79</v>
      </c>
      <c r="F40" s="34">
        <v>80</v>
      </c>
      <c r="G40" s="24"/>
      <c r="H40" s="41">
        <f t="shared" si="6"/>
        <v>0</v>
      </c>
      <c r="I40" s="41">
        <f t="shared" si="5"/>
        <v>0</v>
      </c>
      <c r="J40" s="42"/>
    </row>
    <row r="41" spans="1:10" ht="24" customHeight="1" x14ac:dyDescent="0.2">
      <c r="A41" s="16" t="s">
        <v>125</v>
      </c>
      <c r="B41" s="17" t="s">
        <v>126</v>
      </c>
      <c r="C41" s="16" t="s">
        <v>38</v>
      </c>
      <c r="D41" s="16" t="s">
        <v>127</v>
      </c>
      <c r="E41" s="18" t="s">
        <v>39</v>
      </c>
      <c r="F41" s="32">
        <v>1200</v>
      </c>
      <c r="G41" s="19"/>
      <c r="H41" s="38">
        <f t="shared" si="0"/>
        <v>0</v>
      </c>
      <c r="I41" s="38">
        <f t="shared" si="5"/>
        <v>0</v>
      </c>
      <c r="J41" s="39"/>
    </row>
    <row r="42" spans="1:10" ht="24" customHeight="1" x14ac:dyDescent="0.2">
      <c r="A42" s="14" t="s">
        <v>128</v>
      </c>
      <c r="B42" s="14"/>
      <c r="C42" s="14"/>
      <c r="D42" s="14" t="s">
        <v>129</v>
      </c>
      <c r="E42" s="14"/>
      <c r="F42" s="33"/>
      <c r="G42" s="14"/>
      <c r="H42" s="35"/>
      <c r="I42" s="36">
        <f>SUM(I43:I47)</f>
        <v>0</v>
      </c>
      <c r="J42" s="37" t="e">
        <f>I42/$H$53</f>
        <v>#DIV/0!</v>
      </c>
    </row>
    <row r="43" spans="1:10" ht="24" customHeight="1" x14ac:dyDescent="0.2">
      <c r="A43" s="16" t="s">
        <v>130</v>
      </c>
      <c r="B43" s="17" t="s">
        <v>96</v>
      </c>
      <c r="C43" s="16" t="s">
        <v>38</v>
      </c>
      <c r="D43" s="16" t="s">
        <v>97</v>
      </c>
      <c r="E43" s="18" t="s">
        <v>39</v>
      </c>
      <c r="F43" s="32">
        <v>30</v>
      </c>
      <c r="G43" s="19"/>
      <c r="H43" s="38">
        <f t="shared" si="0"/>
        <v>0</v>
      </c>
      <c r="I43" s="38">
        <f t="shared" ref="I43:I47" si="7">TRUNC(G43*H43,2)</f>
        <v>0</v>
      </c>
      <c r="J43" s="39"/>
    </row>
    <row r="44" spans="1:10" ht="36" customHeight="1" x14ac:dyDescent="0.2">
      <c r="A44" s="21" t="s">
        <v>131</v>
      </c>
      <c r="B44" s="22" t="s">
        <v>132</v>
      </c>
      <c r="C44" s="21" t="s">
        <v>38</v>
      </c>
      <c r="D44" s="21" t="s">
        <v>100</v>
      </c>
      <c r="E44" s="23" t="s">
        <v>101</v>
      </c>
      <c r="F44" s="34">
        <v>180</v>
      </c>
      <c r="G44" s="24"/>
      <c r="H44" s="41">
        <f>TRUNC(G44*$H$2,2)</f>
        <v>0</v>
      </c>
      <c r="I44" s="41">
        <f t="shared" si="7"/>
        <v>0</v>
      </c>
      <c r="J44" s="42"/>
    </row>
    <row r="45" spans="1:10" ht="24" customHeight="1" x14ac:dyDescent="0.2">
      <c r="A45" s="16" t="s">
        <v>133</v>
      </c>
      <c r="B45" s="17" t="s">
        <v>134</v>
      </c>
      <c r="C45" s="16" t="s">
        <v>21</v>
      </c>
      <c r="D45" s="16" t="s">
        <v>135</v>
      </c>
      <c r="E45" s="18" t="s">
        <v>23</v>
      </c>
      <c r="F45" s="32">
        <v>45</v>
      </c>
      <c r="G45" s="19"/>
      <c r="H45" s="38">
        <f t="shared" si="0"/>
        <v>0</v>
      </c>
      <c r="I45" s="38">
        <f t="shared" si="7"/>
        <v>0</v>
      </c>
      <c r="J45" s="39"/>
    </row>
    <row r="46" spans="1:10" ht="24" customHeight="1" x14ac:dyDescent="0.2">
      <c r="A46" s="16" t="s">
        <v>136</v>
      </c>
      <c r="B46" s="17" t="s">
        <v>69</v>
      </c>
      <c r="C46" s="16" t="s">
        <v>21</v>
      </c>
      <c r="D46" s="16" t="s">
        <v>70</v>
      </c>
      <c r="E46" s="18" t="s">
        <v>23</v>
      </c>
      <c r="F46" s="32">
        <v>45</v>
      </c>
      <c r="G46" s="19"/>
      <c r="H46" s="38">
        <f t="shared" si="0"/>
        <v>0</v>
      </c>
      <c r="I46" s="38">
        <f t="shared" si="7"/>
        <v>0</v>
      </c>
      <c r="J46" s="39"/>
    </row>
    <row r="47" spans="1:10" ht="24" customHeight="1" x14ac:dyDescent="0.2">
      <c r="A47" s="16" t="s">
        <v>137</v>
      </c>
      <c r="B47" s="17" t="s">
        <v>138</v>
      </c>
      <c r="C47" s="16" t="s">
        <v>38</v>
      </c>
      <c r="D47" s="16" t="s">
        <v>139</v>
      </c>
      <c r="E47" s="18" t="s">
        <v>39</v>
      </c>
      <c r="F47" s="32">
        <v>186.07</v>
      </c>
      <c r="G47" s="19"/>
      <c r="H47" s="38">
        <f t="shared" si="0"/>
        <v>0</v>
      </c>
      <c r="I47" s="38">
        <f t="shared" si="7"/>
        <v>0</v>
      </c>
      <c r="J47" s="39"/>
    </row>
    <row r="48" spans="1:10" ht="24" customHeight="1" x14ac:dyDescent="0.2">
      <c r="A48" s="14" t="s">
        <v>140</v>
      </c>
      <c r="B48" s="14"/>
      <c r="C48" s="14"/>
      <c r="D48" s="14" t="s">
        <v>141</v>
      </c>
      <c r="E48" s="14"/>
      <c r="F48" s="33"/>
      <c r="G48" s="14"/>
      <c r="H48" s="35"/>
      <c r="I48" s="36">
        <f>I49</f>
        <v>0</v>
      </c>
      <c r="J48" s="37" t="e">
        <f>I48/$H$53</f>
        <v>#DIV/0!</v>
      </c>
    </row>
    <row r="49" spans="1:10" ht="24" customHeight="1" x14ac:dyDescent="0.2">
      <c r="A49" s="16" t="s">
        <v>142</v>
      </c>
      <c r="B49" s="17" t="s">
        <v>143</v>
      </c>
      <c r="C49" s="16" t="s">
        <v>21</v>
      </c>
      <c r="D49" s="16" t="s">
        <v>144</v>
      </c>
      <c r="E49" s="18" t="s">
        <v>23</v>
      </c>
      <c r="F49" s="32">
        <v>1000</v>
      </c>
      <c r="G49" s="19"/>
      <c r="H49" s="38">
        <f t="shared" si="0"/>
        <v>0</v>
      </c>
      <c r="I49" s="38">
        <f>TRUNC(G49*H49,2)</f>
        <v>0</v>
      </c>
      <c r="J49" s="39"/>
    </row>
    <row r="50" spans="1:10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0" x14ac:dyDescent="0.2">
      <c r="A51" s="26"/>
      <c r="B51" s="26"/>
      <c r="C51" s="26"/>
      <c r="D51" s="27"/>
      <c r="E51" s="28"/>
      <c r="F51" s="6" t="s">
        <v>145</v>
      </c>
      <c r="G51" s="26"/>
      <c r="H51" s="29"/>
      <c r="I51" s="26"/>
      <c r="J51" s="26"/>
    </row>
    <row r="52" spans="1:10" x14ac:dyDescent="0.2">
      <c r="A52" s="26"/>
      <c r="B52" s="26"/>
      <c r="C52" s="26"/>
      <c r="D52" s="27"/>
      <c r="E52" s="28"/>
      <c r="F52" s="6" t="s">
        <v>146</v>
      </c>
      <c r="G52" s="26"/>
      <c r="H52" s="29"/>
      <c r="I52" s="26"/>
      <c r="J52" s="26"/>
    </row>
    <row r="53" spans="1:10" x14ac:dyDescent="0.2">
      <c r="A53" s="26"/>
      <c r="B53" s="26"/>
      <c r="C53" s="26"/>
      <c r="D53" s="27"/>
      <c r="E53" s="28"/>
      <c r="F53" s="6" t="s">
        <v>147</v>
      </c>
      <c r="G53" s="26"/>
      <c r="H53" s="43">
        <f>I48+I42+I30+I22+I14+I12+I8+I5</f>
        <v>0</v>
      </c>
      <c r="I53" s="44"/>
      <c r="J53" s="44"/>
    </row>
    <row r="54" spans="1:10" ht="60" customHeight="1" x14ac:dyDescent="0.2">
      <c r="A54" s="30"/>
      <c r="B54" s="30"/>
      <c r="C54" s="30"/>
      <c r="D54" s="30"/>
      <c r="E54" s="30"/>
      <c r="F54" s="30"/>
      <c r="G54" s="30"/>
      <c r="H54" s="30"/>
      <c r="I54" s="30"/>
      <c r="J54" s="30"/>
    </row>
    <row r="55" spans="1:10" ht="69.95" customHeight="1" x14ac:dyDescent="0.2">
      <c r="A55" s="31"/>
      <c r="B55" s="10"/>
      <c r="C55" s="10"/>
      <c r="D55" s="10"/>
      <c r="E55" s="10"/>
      <c r="F55" s="10"/>
      <c r="G55" s="10"/>
      <c r="H55" s="10"/>
      <c r="I55" s="10"/>
      <c r="J55" s="10"/>
    </row>
  </sheetData>
  <sheetProtection algorithmName="SHA-512" hashValue="CGJ4Rh22yq9jA8pbedFpifV4WtpVOapSCmgFgKTLJWholHBHgRmHObWIqNuckijeGYcGnvdJte8lT8xWdeFvAA==" saltValue="tIT/x6V5cd+6Y8YUswU/PA==" spinCount="100000" sheet="1" objects="1" scenarios="1"/>
  <mergeCells count="15">
    <mergeCell ref="A53:C53"/>
    <mergeCell ref="F53:G53"/>
    <mergeCell ref="H53:J53"/>
    <mergeCell ref="A55:J55"/>
    <mergeCell ref="A3:J3"/>
    <mergeCell ref="A51:C51"/>
    <mergeCell ref="F51:G51"/>
    <mergeCell ref="H51:J51"/>
    <mergeCell ref="A52:C52"/>
    <mergeCell ref="F52:G52"/>
    <mergeCell ref="H52:J52"/>
    <mergeCell ref="E1:F1"/>
    <mergeCell ref="I1:J1"/>
    <mergeCell ref="E2:F2"/>
    <mergeCell ref="I2:J2"/>
  </mergeCells>
  <pageMargins left="0.51181102362204722" right="0.51181102362204722" top="0.98425196850393704" bottom="0.98425196850393704" header="0.51181102362204722" footer="0.51181102362204722"/>
  <pageSetup paperSize="9" scale="77" fitToHeight="0" orientation="landscape" r:id="rId1"/>
  <headerFooter>
    <oddHeader>&amp;L &amp;CSesc Pantanal 
CNPJ: 33.469.164/0330-44 &amp;R</oddHeader>
    <oddFooter>&amp;L &amp;CAv Filinto Muller  - Jardim Aeroporto - Várzea Grande / MT
(65) 3688-2016 / benedito.carneiro@sescpantanal.com.br &amp;R&amp;P</oddFooter>
  </headerFooter>
  <rowBreaks count="2" manualBreakCount="2">
    <brk id="21" max="16383" man="1"/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Orçamento Sintético</vt:lpstr>
      <vt:lpstr>'Orçamento Sintético'!Titulos_de_impressao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Benedito Gosmes Carneiro</cp:lastModifiedBy>
  <cp:revision>0</cp:revision>
  <dcterms:created xsi:type="dcterms:W3CDTF">2019-07-29T18:29:13Z</dcterms:created>
  <dcterms:modified xsi:type="dcterms:W3CDTF">2019-07-29T18:53:12Z</dcterms:modified>
</cp:coreProperties>
</file>