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72.16.1.252\gin\0. CONCEPÇÃO\CAP\01 - Reforma Academia\3. Orçamentação\"/>
    </mc:Choice>
  </mc:AlternateContent>
  <xr:revisionPtr revIDLastSave="0" documentId="13_ncr:1_{3D1BB319-8614-4A03-97E4-3DBA020172C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çamento Sintético" sheetId="2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F74" i="2" s="1"/>
  <c r="G74" i="2" s="1"/>
  <c r="G73" i="2" s="1"/>
  <c r="F36" i="2" l="1"/>
  <c r="G36" i="2" s="1"/>
  <c r="F17" i="2"/>
  <c r="G17" i="2" s="1"/>
  <c r="F46" i="2"/>
  <c r="G46" i="2" s="1"/>
  <c r="F57" i="2"/>
  <c r="G57" i="2" s="1"/>
  <c r="F9" i="2"/>
  <c r="G9" i="2" s="1"/>
  <c r="F18" i="2"/>
  <c r="G18" i="2" s="1"/>
  <c r="F29" i="2"/>
  <c r="G29" i="2" s="1"/>
  <c r="F38" i="2"/>
  <c r="G38" i="2" s="1"/>
  <c r="F48" i="2"/>
  <c r="G48" i="2" s="1"/>
  <c r="F58" i="2"/>
  <c r="G58" i="2" s="1"/>
  <c r="F68" i="2"/>
  <c r="G68" i="2" s="1"/>
  <c r="F26" i="2"/>
  <c r="G26" i="2" s="1"/>
  <c r="F45" i="2"/>
  <c r="G45" i="2" s="1"/>
  <c r="F28" i="2"/>
  <c r="G28" i="2" s="1"/>
  <c r="F19" i="2"/>
  <c r="G19" i="2" s="1"/>
  <c r="F39" i="2"/>
  <c r="G39" i="2" s="1"/>
  <c r="F60" i="2"/>
  <c r="G60" i="2" s="1"/>
  <c r="F12" i="2"/>
  <c r="G12" i="2" s="1"/>
  <c r="F20" i="2"/>
  <c r="G20" i="2" s="1"/>
  <c r="F32" i="2"/>
  <c r="G32" i="2" s="1"/>
  <c r="F40" i="2"/>
  <c r="G40" i="2" s="1"/>
  <c r="F52" i="2"/>
  <c r="G52" i="2" s="1"/>
  <c r="F61" i="2"/>
  <c r="G61" i="2" s="1"/>
  <c r="F70" i="2"/>
  <c r="G70" i="2" s="1"/>
  <c r="F56" i="2"/>
  <c r="G56" i="2" s="1"/>
  <c r="F7" i="2"/>
  <c r="G7" i="2" s="1"/>
  <c r="G6" i="2" s="1"/>
  <c r="F37" i="2"/>
  <c r="G37" i="2" s="1"/>
  <c r="F67" i="2"/>
  <c r="G67" i="2" s="1"/>
  <c r="F10" i="2"/>
  <c r="G10" i="2" s="1"/>
  <c r="F30" i="2"/>
  <c r="G30" i="2" s="1"/>
  <c r="F49" i="2"/>
  <c r="G49" i="2" s="1"/>
  <c r="F69" i="2"/>
  <c r="G69" i="2" s="1"/>
  <c r="F13" i="2"/>
  <c r="G13" i="2" s="1"/>
  <c r="F21" i="2"/>
  <c r="G21" i="2" s="1"/>
  <c r="F33" i="2"/>
  <c r="G33" i="2" s="1"/>
  <c r="F42" i="2"/>
  <c r="G42" i="2" s="1"/>
  <c r="F53" i="2"/>
  <c r="G53" i="2" s="1"/>
  <c r="F62" i="2"/>
  <c r="G62" i="2" s="1"/>
  <c r="F71" i="2"/>
  <c r="G71" i="2" s="1"/>
  <c r="F65" i="2"/>
  <c r="G65" i="2" s="1"/>
  <c r="F14" i="2"/>
  <c r="G14" i="2" s="1"/>
  <c r="F34" i="2"/>
  <c r="G34" i="2" s="1"/>
  <c r="F72" i="2"/>
  <c r="G72" i="2" s="1"/>
  <c r="F16" i="2"/>
  <c r="G16" i="2" s="1"/>
  <c r="F22" i="2"/>
  <c r="G22" i="2" s="1"/>
  <c r="F43" i="2"/>
  <c r="G43" i="2" s="1"/>
  <c r="F54" i="2"/>
  <c r="G54" i="2" s="1"/>
  <c r="F63" i="2"/>
  <c r="G63" i="2" s="1"/>
  <c r="F15" i="2"/>
  <c r="G15" i="2" s="1"/>
  <c r="F25" i="2"/>
  <c r="G25" i="2" s="1"/>
  <c r="F35" i="2"/>
  <c r="G35" i="2" s="1"/>
  <c r="F44" i="2"/>
  <c r="G44" i="2" s="1"/>
  <c r="F55" i="2"/>
  <c r="G55" i="2" s="1"/>
  <c r="F64" i="2"/>
  <c r="G64" i="2" s="1"/>
  <c r="G24" i="2" l="1"/>
  <c r="G51" i="2"/>
  <c r="G66" i="2"/>
  <c r="G59" i="2"/>
  <c r="G27" i="2"/>
  <c r="G8" i="2"/>
  <c r="G41" i="2"/>
  <c r="G31" i="2"/>
  <c r="G11" i="2"/>
  <c r="G47" i="2"/>
  <c r="G23" i="2" l="1"/>
  <c r="G50" i="2"/>
  <c r="F76" i="2" l="1"/>
</calcChain>
</file>

<file path=xl/sharedStrings.xml><?xml version="1.0" encoding="utf-8"?>
<sst xmlns="http://schemas.openxmlformats.org/spreadsheetml/2006/main" count="207" uniqueCount="166">
  <si>
    <t>Obra</t>
  </si>
  <si>
    <t>B.D.I.</t>
  </si>
  <si>
    <t>Encargos Sociais</t>
  </si>
  <si>
    <t>READEQUAÇÃO DO ESPAÇO DA ACADEMIA  DO CAP</t>
  </si>
  <si>
    <t>Não Desonerado: 
Horista: 115,70%
Mensalista: 73,48%</t>
  </si>
  <si>
    <t>Planilha Orçamentária Sintética</t>
  </si>
  <si>
    <t>Item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</si>
  <si>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</si>
  <si>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</si>
  <si>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</si>
  <si>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</si>
  <si>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</si>
  <si>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</si>
  <si>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</si>
  <si>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ADMINISTRAÇÃO LOCAL</t>
  </si>
  <si>
    <t xml:space="preserve"> 1.1 </t>
  </si>
  <si>
    <t>MESTRE DE OBRAS COM ENCARGOS COMPLEMENTARES</t>
  </si>
  <si>
    <t>MES</t>
  </si>
  <si>
    <t xml:space="preserve"> 2 </t>
  </si>
  <si>
    <t>CANTEIRO DE OBRA</t>
  </si>
  <si>
    <t xml:space="preserve"> 2.1 </t>
  </si>
  <si>
    <t>BANHEIRO QUIMICO 110X120X230CM COM MANUTENCAO</t>
  </si>
  <si>
    <t xml:space="preserve"> 2.2 </t>
  </si>
  <si>
    <t>TAPUME COM TELHA METÁLICA.</t>
  </si>
  <si>
    <t>m²</t>
  </si>
  <si>
    <t xml:space="preserve"> 3 </t>
  </si>
  <si>
    <t>DEMOLIÇÃO</t>
  </si>
  <si>
    <t xml:space="preserve"> 3.1 </t>
  </si>
  <si>
    <t>DEMOLIÇÃO DE REVESTIMENTO CERÂMICO, DE FORMA MANUAL, SEM REAPROVEITAMENTO. AF_12/2017</t>
  </si>
  <si>
    <t xml:space="preserve"> 3.2 </t>
  </si>
  <si>
    <t>DEMOLIÇÃO DE ALVENARIA DE BLOCO FURADO, DE FORMA MANUAL, COM REAPROVEITAMENTO. AF_12/2017</t>
  </si>
  <si>
    <t>m³</t>
  </si>
  <si>
    <t xml:space="preserve"> 3.3 </t>
  </si>
  <si>
    <t>REMOÇÃO DE ESQUADRIA DE MADEIRA COM OU SEM BATENTE</t>
  </si>
  <si>
    <t xml:space="preserve"> 3.4 </t>
  </si>
  <si>
    <t>RETIRADA DE GRADE DE FERRO</t>
  </si>
  <si>
    <t xml:space="preserve"> 3.5 </t>
  </si>
  <si>
    <t>Remoção de bancada de granito (ou marmore)</t>
  </si>
  <si>
    <t xml:space="preserve"> 3.6 </t>
  </si>
  <si>
    <t>RETIRADA DE PORTÃO METÁLICO</t>
  </si>
  <si>
    <t xml:space="preserve"> 3.7 </t>
  </si>
  <si>
    <t>REMOÇÃO DE ACESSÓRIOS, DE FORMA MANUAL, SEM REAPROVEITAMENTO. AF_12/2017</t>
  </si>
  <si>
    <t>UN</t>
  </si>
  <si>
    <t xml:space="preserve"> 3.8 </t>
  </si>
  <si>
    <t>REMOÇÃO DE GRELHA METÁLICA</t>
  </si>
  <si>
    <t xml:space="preserve"> m</t>
  </si>
  <si>
    <t xml:space="preserve"> 3.9 </t>
  </si>
  <si>
    <t>DEMOLICAO MECANICA DE CONCRETO SIMPLES C/ COMPRESSOR E MARTELETE PNEUMATICO INCL. REMOCAO E CARREG. MANUAL DO EXPURGO (RAMPA)</t>
  </si>
  <si>
    <t xml:space="preserve"> m3</t>
  </si>
  <si>
    <t xml:space="preserve"> 3.10 </t>
  </si>
  <si>
    <t>Demolição de forros</t>
  </si>
  <si>
    <t xml:space="preserve"> 3.11 </t>
  </si>
  <si>
    <t>DEMOLICAO MANUAL DE ALVEN.DE COBOGO,INCL.REMOCAO E CARREG.MANUAL DO EXPURGO</t>
  </si>
  <si>
    <t xml:space="preserve"> m2</t>
  </si>
  <si>
    <t xml:space="preserve"> 4 </t>
  </si>
  <si>
    <t>CONSTRUÇÃO</t>
  </si>
  <si>
    <t xml:space="preserve"> 4.1 </t>
  </si>
  <si>
    <t>ELEVAÇÃO DE ALVENARIA</t>
  </si>
  <si>
    <t xml:space="preserve"> 4.1.1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</si>
  <si>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</si>
  <si>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4.1.2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</si>
  <si>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</si>
  <si>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4.2 </t>
  </si>
  <si>
    <t>EMASSAMENTO E PINTURA</t>
  </si>
  <si>
    <t xml:space="preserve"> 4.2.1 </t>
  </si>
  <si>
    <t>APLICAÇÃO DE FUNDO SELADOR ACRÍLICO EM PAREDES, UMA DEMÃO. AF_06/2014</t>
  </si>
  <si>
    <t xml:space="preserve"> 4.2.2 </t>
  </si>
  <si>
    <t>APLICAÇÃO MANUAL DE MASSA ACRÍLICA EM PAREDES EXTERNAS DE CASAS, UMA DEMÃO. AF_05/2017</t>
  </si>
  <si>
    <t xml:space="preserve"> 4.2.3 </t>
  </si>
  <si>
    <t>APLICAÇÃO MANUAL DE PINTURA COM TINTA LÁTEX ACRÍLICA EM PAREDES, DUAS DEMÃOS. AF_06/2014, - Marca Suvinil, equivalente ou superior. Pintura interna</t>
  </si>
  <si>
    <t xml:space="preserve"> 4.3 </t>
  </si>
  <si>
    <t>CONTRAPISO E REVESTIMENTO DE PISO E AZULEJO</t>
  </si>
  <si>
    <t xml:space="preserve"> 4.3.1 </t>
  </si>
  <si>
    <t>EXECUÇÃO DE PASSEIO (CALÇADA) OU PISO DE CONCRETO COM CONCRETO MOLDADO IN LOCO, FEITO EM OBRA, ACABAMENTO CONVENCIONAL, ESPESSURA 8 CM, ARMADO. AF_07/2016</t>
  </si>
  <si>
    <t xml:space="preserve"> 4.3.2 </t>
  </si>
  <si>
    <t>ATERRO MANUAL DE VALAS COM AREIA PARA ATERRO E COMPACTAÇÃO MECANIZADA. AF_05/2016</t>
  </si>
  <si>
    <t xml:space="preserve"> 4.3.3 </t>
  </si>
  <si>
    <t>AZULEJO PORTO BELLO GLACIER WHITE 30X60 RETIFICADO, INCLUSIVE REJUNTAMENTO EM EPOXI COR BRANCO</t>
  </si>
  <si>
    <t xml:space="preserve"> 4.3.4 </t>
  </si>
  <si>
    <t>PISO EMBORRACHADO  C/ NÍVEL  DE ISOLAMENTO P/ 15KV</t>
  </si>
  <si>
    <t xml:space="preserve"> 4.3.5 </t>
  </si>
  <si>
    <t>Fornecimento e instalação de piso 100% PVC, antiderrapante, antichamas. esp: 4,8, cor a definir com a fiscalização</t>
  </si>
  <si>
    <t xml:space="preserve"> 4.3.6 </t>
  </si>
  <si>
    <t>Fornecimento e instalação de rodapé em polietileno  com altura de 11 cm</t>
  </si>
  <si>
    <t>m</t>
  </si>
  <si>
    <t xml:space="preserve"> 4.3.7 </t>
  </si>
  <si>
    <t>REVESTIMENTO CERÂMICO PARA PISO COM PLACAS TIPO PORCELANATO DE DIMENSÕES 45X45 CM APLICADA EM AMBIENTES DE ÁREA ENTRE 5 M² E 10 M². AF_06/2014</t>
  </si>
  <si>
    <t xml:space="preserve"> 4.3.8 </t>
  </si>
  <si>
    <t>Soleira em granito verde ubatuba, l = 18 cm, e = 2 cm</t>
  </si>
  <si>
    <t xml:space="preserve"> 4.3.9 </t>
  </si>
  <si>
    <t>Bancada em granito verde ubatuba, e = 2cm (cópa de funcionários).</t>
  </si>
  <si>
    <t xml:space="preserve"> 4.4 </t>
  </si>
  <si>
    <t>ESQUADRIAS</t>
  </si>
  <si>
    <t xml:space="preserve"> 4.4.1 </t>
  </si>
  <si>
    <t>ASSENTAMENTO DE ESQUADRIA  DE MADEIRA REAPROVEITADA</t>
  </si>
  <si>
    <t xml:space="preserve">    m²</t>
  </si>
  <si>
    <t xml:space="preserve"> 4.4.2 </t>
  </si>
  <si>
    <t>Esquadria de correr em vidro temperado de 10mm</t>
  </si>
  <si>
    <t xml:space="preserve"> 4.4.3 </t>
  </si>
  <si>
    <t>JANELA DE ALUMÍNIO MAXIM-AR, FIXAÇÃO COM PARAFUSO, VEDAÇÃO COM ESPUMA EXPANSIVA PU, COM VIDROS, PADRONIZADA. AF_07/2016</t>
  </si>
  <si>
    <t xml:space="preserve"> 4.4.4 </t>
  </si>
  <si>
    <t>ESPELHO DE CRISTAL 6MM LAPIDADO INCLUSIVE FIXAÇÃO COM COLA ADESIVA.</t>
  </si>
  <si>
    <t xml:space="preserve"> 4.4.5 </t>
  </si>
  <si>
    <t>PORTA DE ABRIR ALUMÍNIO NATURAL EM VENEZIANA C/FERRAGENS (M.O.FAB.INC.MAT.)</t>
  </si>
  <si>
    <t xml:space="preserve"> 4.5 </t>
  </si>
  <si>
    <t>FORRO</t>
  </si>
  <si>
    <t xml:space="preserve"> 4.5.1 </t>
  </si>
  <si>
    <t>Forro em gesso acartonado estruturado</t>
  </si>
  <si>
    <t xml:space="preserve"> 4.5.2 </t>
  </si>
  <si>
    <t>Pintura com tinta látex PVA, marcas de referência Suvinil, Coral ou Metalatex, inclusive selador, em paredes e forros, a duas demãos</t>
  </si>
  <si>
    <t xml:space="preserve"> 5 </t>
  </si>
  <si>
    <t>INSTALAÇÕES</t>
  </si>
  <si>
    <t xml:space="preserve"> 5.1 </t>
  </si>
  <si>
    <t>INSTALAÇÕES DE ELÉTRICA E LÓGICA</t>
  </si>
  <si>
    <t xml:space="preserve"> 5.1.1 </t>
  </si>
  <si>
    <t>PONTO DE TOMADA RESIDENCIAL INCLUINDO TOMADA (2 MÓDULOS) 10A/250V, CAIXA ELÉTRICA, ELETRODUTO, CABO, RASGO, QUEBRA E CHUMBAMENTO</t>
  </si>
  <si>
    <t xml:space="preserve"> 5.1.2 </t>
  </si>
  <si>
    <t>PONTO DE ILUMINAÇÃO E TOMADA, RESIDENCIAL, INCLUINDO INTERRUPTOR SIMPLES E TOMADA 10A/250V, CAIXA ELÉTRICA, ELETRODUTO, CABO, RASGO, QUEBRA E CHUMBAMENTO (EXCLUINDO LUMINÁRIA E LÂMPADA)</t>
  </si>
  <si>
    <t xml:space="preserve"> 5.1.3 </t>
  </si>
  <si>
    <t>PONTO DE TOMADA RESIDENCIAL INCLUINDO TOMADA (1 MÓDULOS) RJ 45 CAIXA ELÉTRICA, ELETRODUTO, RASGO, QUEBRA E CHUMBAMENTO</t>
  </si>
  <si>
    <t xml:space="preserve"> 5.1.4 </t>
  </si>
  <si>
    <t>QUADRO DE DISTRIBUICAO DE ENERGIA DE EMBUTIR, EM CHAPA METALICA, PARA 24 DISJUNTORES TERMOMAGNETICOS MONOPOLARES, COM BARRAMENTO TRIFASICO E NEUTRO, FORNECIMENTO E INSTALACAO</t>
  </si>
  <si>
    <t xml:space="preserve"> 5.1.5 </t>
  </si>
  <si>
    <t>EXECUÇÃO DE PASSEIO (CALÇADA) OU PISO DE CONCRETO COM CONCRETO MOLDADO IN LOCO, FEITO EM OBRA, ACABAMENTO CONVENCIONAL, NÃO ARMADO. AF_07/2016. CONSTRUÇÃO DE RAMPA E ESCADARIA</t>
  </si>
  <si>
    <t xml:space="preserve"> 5.1.6 </t>
  </si>
  <si>
    <t>Fornecimento e instalação de Luminária retangular de sobrepor tipo calha fechada difusor em acrílico translúcido para 2 lâmpadas fluorescentes 28/32/36/54W, ref. 3024 Itaim ou equivalente</t>
  </si>
  <si>
    <t>un</t>
  </si>
  <si>
    <t xml:space="preserve"> 5.1.7 </t>
  </si>
  <si>
    <t>SERVIÇOS DE INSTALAÇÃO DE CABEAMENTO DE ILUMINAÇÃO RESIDENCIAL INCLUINDO ELETRODUTO, CABO, (EXCLUINDO LUMINÁRIA E LÂMPADA).</t>
  </si>
  <si>
    <t xml:space="preserve"> 5.2 </t>
  </si>
  <si>
    <t>INSTALAÇÕES DE HIDRÁULICA E SANITÁRIA</t>
  </si>
  <si>
    <t xml:space="preserve"> 5.2.1 </t>
  </si>
  <si>
    <t>Recolocação de vaso sanitário, inclusive fornecimento de acessórios (parafusos de fixação anel de vedação, bolsa e tubo de ligação, etc), exclusive fornecimento do vaso e tampa</t>
  </si>
  <si>
    <t>und</t>
  </si>
  <si>
    <t xml:space="preserve"> 5.2.2 </t>
  </si>
  <si>
    <t>BANCADA DE GRANITO CINZA POLIDO PARA LAVATÓRIO 0,50 X 0,60 M - FORNECIMENTO E INSTALAÇÃO. AF_12/2013</t>
  </si>
  <si>
    <t xml:space="preserve"> 5.2.3 </t>
  </si>
  <si>
    <t>CUBA DE EMBUTIR OVAL EM LOUÇA BRANCA, 35 X 50CM OU EQUIVALENTE, INCLUSO VÁLVULA E SIFÃO TIPO GARRAFA EM METAL CROMADO - FORNECIMENTO E INSTALAÇÃO. AF_12/2013</t>
  </si>
  <si>
    <t xml:space="preserve"> 5.2.4 </t>
  </si>
  <si>
    <t>CHUVEIRO ELETRICO COMUM CORPO PLASTICO TIPO DUCHA, FORNECIMENTO E INSTALACAO</t>
  </si>
  <si>
    <t xml:space="preserve"> 5.2.5 </t>
  </si>
  <si>
    <t>(COMPOSIÇÃO REPRESENTATIVA) DO SERVIÇO DE INSTALAÇÃO DE TUBOS DE PVC, SOLDÁVEL, ÁGUA FRIA, DN 20 MM (INSTALADO EM RAMAL, SUB-RAMAL OU RAMAL DE DISTRIBUIÇÃO), INCLUSIVE CONEXÕES, CORTES E FIXAÇÕES, PARA PRÉDIOS. AF_10/2015. (Incluso 4 potnos de água fria)</t>
  </si>
  <si>
    <t>M</t>
  </si>
  <si>
    <t xml:space="preserve"> 5.2.6 </t>
  </si>
  <si>
    <t>CUBA DE EMBUTIR DE AÇO INOXIDÁVEL MÉDIA, INCLUSO VÁLVULA TIPO AMERICANA EM METAL CROMADO E SIFÃO FLEXÍVEL EM PVC - FORNECIMENTO E INSTALAÇÃO. AF_12/2013</t>
  </si>
  <si>
    <t xml:space="preserve"> 5.3 </t>
  </si>
  <si>
    <t>EQUIPAMENTOS</t>
  </si>
  <si>
    <t xml:space="preserve"> 5.3.1 </t>
  </si>
  <si>
    <t>Ar condicionado a frio, tipo split parede com capacidade de 30.000 BTU/h. Espaço dos funcionários</t>
  </si>
  <si>
    <t>cj</t>
  </si>
  <si>
    <t xml:space="preserve"> 5.3.2 </t>
  </si>
  <si>
    <t>Evaporador para sistema VRF de ar condicionado, tipo piso teto, capacidade de 4,0 TR. Espaço multiuso</t>
  </si>
  <si>
    <t xml:space="preserve"> 5.3.3 </t>
  </si>
  <si>
    <t>Ar condicionado a frio, tipo split cassete com capacidade de 18.000 BTU/h. Espaço de circulação</t>
  </si>
  <si>
    <t xml:space="preserve"> 5.3.4 </t>
  </si>
  <si>
    <t>Ar condicionado a frio, tipo split cassete com capacidade de 36.000 BTU/h. Sala das esteiras</t>
  </si>
  <si>
    <t xml:space="preserve"> 5.3.5 </t>
  </si>
  <si>
    <t>SERVIÇOS DE MANUTENÇÃO PREVENTIVA DE CONDICIONADORES DE AR COMPOSTA DE CONDENSADORA E EVAPORADORA, CONSISTINDO NOS SERVIÇOS DE ARMAZENAMENTO DE GÁS, DESINSTALAÇÃO, VERIFICAÇÃO E LIMPEZA E REINSTALAÇÃO DO EQUIPAMENTO ENTRE 36.000 à 60.000 BTUS. Espaço do APLES</t>
  </si>
  <si>
    <t>unid</t>
  </si>
  <si>
    <t xml:space="preserve"> 5.3.6 </t>
  </si>
  <si>
    <t>Caixa p/ ar condicionado</t>
  </si>
  <si>
    <t xml:space="preserve"> 6 </t>
  </si>
  <si>
    <t>LIMPEZA DE OBRA</t>
  </si>
  <si>
    <t xml:space="preserve"> 6.1 </t>
  </si>
  <si>
    <t>LIMPEZA FINAL DA OBRA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</si>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</sst>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7" fillId="18" borderId="0" xfId="0" applyFont="1" applyFill="1" applyAlignment="1" applyProtection="1">
      <alignment horizontal="left" vertical="top" wrapText="1"/>
      <protection locked="0"/>
    </xf>
    <xf numFmtId="0" fontId="17" fillId="18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6" borderId="3" xfId="0" applyFont="1" applyFill="1" applyBorder="1" applyAlignment="1" applyProtection="1">
      <alignment horizontal="right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4" fontId="12" fillId="13" borderId="10" xfId="0" applyNumberFormat="1" applyFont="1" applyFill="1" applyBorder="1" applyAlignment="1" applyProtection="1">
      <alignment horizontal="right" vertical="top" wrapText="1"/>
      <protection locked="0"/>
    </xf>
    <xf numFmtId="4" fontId="16" fillId="17" borderId="14" xfId="0" applyNumberFormat="1" applyFont="1" applyFill="1" applyBorder="1" applyAlignment="1" applyProtection="1">
      <alignment horizontal="right" vertical="top" wrapText="1"/>
      <protection locked="0"/>
    </xf>
    <xf numFmtId="0" fontId="22" fillId="23" borderId="0" xfId="0" applyFont="1" applyFill="1" applyAlignment="1" applyProtection="1">
      <alignment horizontal="center" vertical="top" wrapText="1"/>
      <protection locked="0"/>
    </xf>
    <xf numFmtId="0" fontId="19" fillId="20" borderId="0" xfId="0" applyFont="1" applyFill="1" applyAlignment="1" applyProtection="1">
      <alignment horizontal="right" vertical="top" wrapText="1"/>
      <protection locked="0"/>
    </xf>
    <xf numFmtId="0" fontId="21" fillId="22" borderId="0" xfId="0" applyFont="1" applyFill="1" applyAlignment="1" applyProtection="1">
      <alignment horizontal="left" vertical="top" wrapText="1"/>
      <protection locked="0"/>
    </xf>
    <xf numFmtId="0" fontId="19" fillId="20" borderId="0" xfId="0" applyFont="1" applyFill="1" applyAlignment="1" applyProtection="1">
      <alignment horizontal="right" vertical="top" wrapText="1"/>
      <protection locked="0"/>
    </xf>
    <xf numFmtId="0" fontId="18" fillId="19" borderId="0" xfId="0" applyFont="1" applyFill="1" applyAlignment="1" applyProtection="1">
      <alignment horizontal="center" vertical="top" wrapText="1"/>
      <protection locked="0"/>
    </xf>
    <xf numFmtId="0" fontId="22" fillId="23" borderId="0" xfId="0" applyFont="1" applyFill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</xf>
    <xf numFmtId="0" fontId="4" fillId="5" borderId="2" xfId="0" applyFont="1" applyFill="1" applyBorder="1" applyAlignment="1" applyProtection="1">
      <alignment horizontal="center" vertical="top" wrapText="1"/>
    </xf>
    <xf numFmtId="0" fontId="5" fillId="6" borderId="3" xfId="0" applyFont="1" applyFill="1" applyBorder="1" applyAlignment="1" applyProtection="1">
      <alignment horizontal="right" vertical="top" wrapText="1"/>
    </xf>
    <xf numFmtId="0" fontId="6" fillId="7" borderId="4" xfId="0" applyFont="1" applyFill="1" applyBorder="1" applyAlignment="1" applyProtection="1">
      <alignment horizontal="left" vertical="top" wrapText="1"/>
    </xf>
    <xf numFmtId="0" fontId="7" fillId="8" borderId="5" xfId="0" applyFont="1" applyFill="1" applyBorder="1" applyAlignment="1" applyProtection="1">
      <alignment horizontal="right" vertical="top" wrapText="1"/>
    </xf>
    <xf numFmtId="0" fontId="9" fillId="10" borderId="7" xfId="0" applyFont="1" applyFill="1" applyBorder="1" applyAlignment="1" applyProtection="1">
      <alignment horizontal="left" vertical="top" wrapText="1"/>
    </xf>
    <xf numFmtId="0" fontId="10" fillId="11" borderId="8" xfId="0" applyFont="1" applyFill="1" applyBorder="1" applyAlignment="1" applyProtection="1">
      <alignment horizontal="center" vertical="top" wrapText="1"/>
    </xf>
    <xf numFmtId="0" fontId="11" fillId="12" borderId="9" xfId="0" applyFont="1" applyFill="1" applyBorder="1" applyAlignment="1" applyProtection="1">
      <alignment horizontal="right" vertical="top" wrapText="1"/>
    </xf>
    <xf numFmtId="0" fontId="13" fillId="14" borderId="11" xfId="0" applyFont="1" applyFill="1" applyBorder="1" applyAlignment="1" applyProtection="1">
      <alignment horizontal="left" vertical="top" wrapText="1"/>
    </xf>
    <xf numFmtId="0" fontId="14" fillId="15" borderId="12" xfId="0" applyFont="1" applyFill="1" applyBorder="1" applyAlignment="1" applyProtection="1">
      <alignment horizontal="center" vertical="top" wrapText="1"/>
    </xf>
    <xf numFmtId="0" fontId="15" fillId="16" borderId="13" xfId="0" applyFont="1" applyFill="1" applyBorder="1" applyAlignment="1" applyProtection="1">
      <alignment horizontal="right" vertical="top" wrapText="1"/>
    </xf>
    <xf numFmtId="4" fontId="8" fillId="9" borderId="6" xfId="0" applyNumberFormat="1" applyFont="1" applyFill="1" applyBorder="1" applyAlignment="1" applyProtection="1">
      <alignment horizontal="right" vertical="top" wrapText="1"/>
    </xf>
    <xf numFmtId="4" fontId="12" fillId="13" borderId="10" xfId="0" applyNumberFormat="1" applyFont="1" applyFill="1" applyBorder="1" applyAlignment="1" applyProtection="1">
      <alignment horizontal="right" vertical="top" wrapText="1"/>
    </xf>
    <xf numFmtId="10" fontId="17" fillId="18" borderId="0" xfId="0" applyNumberFormat="1" applyFont="1" applyFill="1" applyAlignment="1" applyProtection="1">
      <alignment horizontal="left" vertical="top" wrapText="1"/>
      <protection locked="0"/>
    </xf>
    <xf numFmtId="0" fontId="22" fillId="23" borderId="0" xfId="0" applyFont="1" applyFill="1" applyAlignment="1" applyProtection="1">
      <alignment horizontal="center" vertical="top" wrapText="1"/>
    </xf>
    <xf numFmtId="4" fontId="20" fillId="21" borderId="0" xfId="0" applyNumberFormat="1" applyFont="1" applyFill="1" applyAlignment="1" applyProtection="1">
      <alignment horizontal="right" vertical="top" wrapText="1"/>
    </xf>
    <xf numFmtId="0" fontId="19" fillId="20" borderId="0" xfId="0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270-03D0-436D-88F8-4F502ADA4A6B}">
  <sheetPr>
    <pageSetUpPr fitToPage="1"/>
  </sheetPr>
  <dimension ref="A1:G78"/>
  <sheetViews>
    <sheetView tabSelected="1" showOutlineSymbols="0" showWhiteSpace="0" workbookViewId="0">
      <selection activeCell="G3" sqref="G3"/>
    </sheetView>
  </sheetViews>
  <sheetFormatPr defaultRowHeight="13.8" x14ac:dyDescent="0.25"/>
  <cols>
    <col min="1" max="1" width="10" style="3" bestFit="1" customWidth="1"/>
    <col min="2" max="2" width="60" style="3" bestFit="1" customWidth="1"/>
    <col min="3" max="3" width="8" style="3" bestFit="1" customWidth="1"/>
    <col min="4" max="6" width="13" style="3" bestFit="1" customWidth="1"/>
    <col min="7" max="7" width="18.09765625" style="3" customWidth="1"/>
    <col min="8" max="16384" width="8.796875" style="3"/>
  </cols>
  <sheetData>
    <row r="1" spans="1:7" x14ac:dyDescent="0.25">
      <c r="A1" s="1"/>
      <c r="B1" s="1" t="s">
        <v>0</v>
      </c>
      <c r="C1" s="2"/>
      <c r="D1" s="2"/>
      <c r="E1" s="2" t="s">
        <v>1</v>
      </c>
      <c r="F1" s="2"/>
      <c r="G1" s="1" t="s">
        <v>2</v>
      </c>
    </row>
    <row r="2" spans="1:7" hidden="1" x14ac:dyDescent="0.25">
      <c r="A2" s="1"/>
      <c r="B2" s="1"/>
      <c r="C2" s="1"/>
      <c r="D2" s="1"/>
      <c r="E2" s="1">
        <f>E3+1</f>
        <v>1.2450000000000001</v>
      </c>
      <c r="F2" s="1"/>
      <c r="G2" s="1"/>
    </row>
    <row r="3" spans="1:7" ht="39.6" x14ac:dyDescent="0.25">
      <c r="A3" s="4"/>
      <c r="B3" s="4" t="s">
        <v>3</v>
      </c>
      <c r="C3" s="5"/>
      <c r="D3" s="5"/>
      <c r="E3" s="31">
        <v>0.245</v>
      </c>
      <c r="F3" s="31"/>
      <c r="G3" s="4" t="s">
        <v>4</v>
      </c>
    </row>
    <row r="4" spans="1:7" x14ac:dyDescent="0.25">
      <c r="A4" s="6" t="s">
        <v>5</v>
      </c>
      <c r="B4" s="7"/>
      <c r="C4" s="7"/>
      <c r="D4" s="7"/>
      <c r="E4" s="7"/>
      <c r="F4" s="7"/>
      <c r="G4" s="7"/>
    </row>
    <row r="5" spans="1:7" ht="27.6" x14ac:dyDescent="0.25">
      <c r="A5" s="18" t="s">
        <v>6</v>
      </c>
      <c r="B5" s="18" t="s">
        <v>7</v>
      </c>
      <c r="C5" s="19" t="s">
        <v>8</v>
      </c>
      <c r="D5" s="20" t="s">
        <v>9</v>
      </c>
      <c r="E5" s="8" t="s">
        <v>10</v>
      </c>
      <c r="F5" s="20" t="s">
        <v>11</v>
      </c>
      <c r="G5" s="20" t="s">
        <v>12</v>
      </c>
    </row>
    <row r="6" spans="1:7" x14ac:dyDescent="0.25">
      <c r="A6" s="21" t="s">
        <v>13</v>
      </c>
      <c r="B6" s="21" t="s">
        <v>14</v>
      </c>
      <c r="C6" s="21"/>
      <c r="D6" s="22"/>
      <c r="E6" s="9"/>
      <c r="F6" s="21"/>
      <c r="G6" s="29">
        <f>SUM(G7)</f>
        <v>0</v>
      </c>
    </row>
    <row r="7" spans="1:7" x14ac:dyDescent="0.25">
      <c r="A7" s="23" t="s">
        <v>15</v>
      </c>
      <c r="B7" s="23" t="s">
        <v>16</v>
      </c>
      <c r="C7" s="24" t="s">
        <v>17</v>
      </c>
      <c r="D7" s="25">
        <v>3</v>
      </c>
      <c r="E7" s="10">
        <v>0</v>
      </c>
      <c r="F7" s="30">
        <f>TRUNC(E7*$E$2,2)</f>
        <v>0</v>
      </c>
      <c r="G7" s="30">
        <f>TRUNC(D7*F7,2)</f>
        <v>0</v>
      </c>
    </row>
    <row r="8" spans="1:7" x14ac:dyDescent="0.25">
      <c r="A8" s="21" t="s">
        <v>18</v>
      </c>
      <c r="B8" s="21" t="s">
        <v>19</v>
      </c>
      <c r="C8" s="21"/>
      <c r="D8" s="22"/>
      <c r="E8" s="9"/>
      <c r="F8" s="21"/>
      <c r="G8" s="29">
        <f>SUM(G9:G10)</f>
        <v>0</v>
      </c>
    </row>
    <row r="9" spans="1:7" x14ac:dyDescent="0.25">
      <c r="A9" s="23" t="s">
        <v>20</v>
      </c>
      <c r="B9" s="23" t="s">
        <v>21</v>
      </c>
      <c r="C9" s="24" t="s">
        <v>17</v>
      </c>
      <c r="D9" s="25">
        <v>3</v>
      </c>
      <c r="E9" s="10">
        <v>0</v>
      </c>
      <c r="F9" s="30">
        <f t="shared" ref="F9:F10" si="0">TRUNC(E9*$E$2,2)</f>
        <v>0</v>
      </c>
      <c r="G9" s="30">
        <f t="shared" ref="G9:G10" si="1">TRUNC(D9*F9,2)</f>
        <v>0</v>
      </c>
    </row>
    <row r="10" spans="1:7" x14ac:dyDescent="0.25">
      <c r="A10" s="23" t="s">
        <v>22</v>
      </c>
      <c r="B10" s="23" t="s">
        <v>23</v>
      </c>
      <c r="C10" s="24" t="s">
        <v>24</v>
      </c>
      <c r="D10" s="25">
        <v>32</v>
      </c>
      <c r="E10" s="10">
        <v>0</v>
      </c>
      <c r="F10" s="30">
        <f t="shared" si="0"/>
        <v>0</v>
      </c>
      <c r="G10" s="30">
        <f t="shared" si="1"/>
        <v>0</v>
      </c>
    </row>
    <row r="11" spans="1:7" x14ac:dyDescent="0.25">
      <c r="A11" s="21" t="s">
        <v>25</v>
      </c>
      <c r="B11" s="21" t="s">
        <v>26</v>
      </c>
      <c r="C11" s="21"/>
      <c r="D11" s="22"/>
      <c r="E11" s="9"/>
      <c r="F11" s="21"/>
      <c r="G11" s="29">
        <f>SUM(G12:G22)</f>
        <v>0</v>
      </c>
    </row>
    <row r="12" spans="1:7" ht="26.4" x14ac:dyDescent="0.25">
      <c r="A12" s="23" t="s">
        <v>27</v>
      </c>
      <c r="B12" s="23" t="s">
        <v>28</v>
      </c>
      <c r="C12" s="24" t="s">
        <v>24</v>
      </c>
      <c r="D12" s="25">
        <v>386</v>
      </c>
      <c r="E12" s="10">
        <v>0</v>
      </c>
      <c r="F12" s="30">
        <f t="shared" ref="F12:F22" si="2">TRUNC(E12*$E$2,2)</f>
        <v>0</v>
      </c>
      <c r="G12" s="30">
        <f t="shared" ref="G12:G22" si="3">TRUNC(D12*F12,2)</f>
        <v>0</v>
      </c>
    </row>
    <row r="13" spans="1:7" ht="26.4" x14ac:dyDescent="0.25">
      <c r="A13" s="23" t="s">
        <v>29</v>
      </c>
      <c r="B13" s="23" t="s">
        <v>30</v>
      </c>
      <c r="C13" s="24" t="s">
        <v>31</v>
      </c>
      <c r="D13" s="25">
        <v>16.984000000000002</v>
      </c>
      <c r="E13" s="10">
        <v>0</v>
      </c>
      <c r="F13" s="30">
        <f t="shared" si="2"/>
        <v>0</v>
      </c>
      <c r="G13" s="30">
        <f t="shared" si="3"/>
        <v>0</v>
      </c>
    </row>
    <row r="14" spans="1:7" x14ac:dyDescent="0.25">
      <c r="A14" s="23" t="s">
        <v>32</v>
      </c>
      <c r="B14" s="23" t="s">
        <v>33</v>
      </c>
      <c r="C14" s="24" t="s">
        <v>24</v>
      </c>
      <c r="D14" s="25">
        <v>26.172000000000001</v>
      </c>
      <c r="E14" s="10">
        <v>0</v>
      </c>
      <c r="F14" s="30">
        <f t="shared" si="2"/>
        <v>0</v>
      </c>
      <c r="G14" s="30">
        <f t="shared" si="3"/>
        <v>0</v>
      </c>
    </row>
    <row r="15" spans="1:7" x14ac:dyDescent="0.25">
      <c r="A15" s="23" t="s">
        <v>34</v>
      </c>
      <c r="B15" s="23" t="s">
        <v>35</v>
      </c>
      <c r="C15" s="24" t="s">
        <v>24</v>
      </c>
      <c r="D15" s="25">
        <v>45.264000000000003</v>
      </c>
      <c r="E15" s="10">
        <v>0</v>
      </c>
      <c r="F15" s="30">
        <f t="shared" si="2"/>
        <v>0</v>
      </c>
      <c r="G15" s="30">
        <f t="shared" si="3"/>
        <v>0</v>
      </c>
    </row>
    <row r="16" spans="1:7" x14ac:dyDescent="0.25">
      <c r="A16" s="23" t="s">
        <v>36</v>
      </c>
      <c r="B16" s="23" t="s">
        <v>37</v>
      </c>
      <c r="C16" s="24" t="s">
        <v>24</v>
      </c>
      <c r="D16" s="25">
        <v>4.8</v>
      </c>
      <c r="E16" s="10">
        <v>0</v>
      </c>
      <c r="F16" s="30">
        <f t="shared" si="2"/>
        <v>0</v>
      </c>
      <c r="G16" s="30">
        <f t="shared" si="3"/>
        <v>0</v>
      </c>
    </row>
    <row r="17" spans="1:7" x14ac:dyDescent="0.25">
      <c r="A17" s="23" t="s">
        <v>38</v>
      </c>
      <c r="B17" s="23" t="s">
        <v>39</v>
      </c>
      <c r="C17" s="24" t="s">
        <v>24</v>
      </c>
      <c r="D17" s="25">
        <v>9</v>
      </c>
      <c r="E17" s="10">
        <v>0</v>
      </c>
      <c r="F17" s="30">
        <f t="shared" si="2"/>
        <v>0</v>
      </c>
      <c r="G17" s="30">
        <f t="shared" si="3"/>
        <v>0</v>
      </c>
    </row>
    <row r="18" spans="1:7" ht="26.4" x14ac:dyDescent="0.25">
      <c r="A18" s="23" t="s">
        <v>40</v>
      </c>
      <c r="B18" s="23" t="s">
        <v>41</v>
      </c>
      <c r="C18" s="24" t="s">
        <v>42</v>
      </c>
      <c r="D18" s="25">
        <v>8</v>
      </c>
      <c r="E18" s="10">
        <v>0</v>
      </c>
      <c r="F18" s="30">
        <f t="shared" si="2"/>
        <v>0</v>
      </c>
      <c r="G18" s="30">
        <f t="shared" si="3"/>
        <v>0</v>
      </c>
    </row>
    <row r="19" spans="1:7" x14ac:dyDescent="0.25">
      <c r="A19" s="23" t="s">
        <v>43</v>
      </c>
      <c r="B19" s="23" t="s">
        <v>44</v>
      </c>
      <c r="C19" s="24" t="s">
        <v>45</v>
      </c>
      <c r="D19" s="25">
        <v>16</v>
      </c>
      <c r="E19" s="10">
        <v>0</v>
      </c>
      <c r="F19" s="30">
        <f t="shared" si="2"/>
        <v>0</v>
      </c>
      <c r="G19" s="30">
        <f t="shared" si="3"/>
        <v>0</v>
      </c>
    </row>
    <row r="20" spans="1:7" ht="39.6" x14ac:dyDescent="0.25">
      <c r="A20" s="23" t="s">
        <v>46</v>
      </c>
      <c r="B20" s="23" t="s">
        <v>47</v>
      </c>
      <c r="C20" s="24" t="s">
        <v>48</v>
      </c>
      <c r="D20" s="25">
        <v>0.56999999999999995</v>
      </c>
      <c r="E20" s="10">
        <v>0</v>
      </c>
      <c r="F20" s="30">
        <f t="shared" si="2"/>
        <v>0</v>
      </c>
      <c r="G20" s="30">
        <f t="shared" si="3"/>
        <v>0</v>
      </c>
    </row>
    <row r="21" spans="1:7" x14ac:dyDescent="0.25">
      <c r="A21" s="23" t="s">
        <v>49</v>
      </c>
      <c r="B21" s="23" t="s">
        <v>50</v>
      </c>
      <c r="C21" s="24" t="s">
        <v>24</v>
      </c>
      <c r="D21" s="25">
        <v>160</v>
      </c>
      <c r="E21" s="10">
        <v>0</v>
      </c>
      <c r="F21" s="30">
        <f t="shared" si="2"/>
        <v>0</v>
      </c>
      <c r="G21" s="30">
        <f t="shared" si="3"/>
        <v>0</v>
      </c>
    </row>
    <row r="22" spans="1:7" ht="26.4" x14ac:dyDescent="0.25">
      <c r="A22" s="23" t="s">
        <v>51</v>
      </c>
      <c r="B22" s="23" t="s">
        <v>52</v>
      </c>
      <c r="C22" s="24" t="s">
        <v>53</v>
      </c>
      <c r="D22" s="25">
        <v>2.2200000000000002</v>
      </c>
      <c r="E22" s="10">
        <v>0</v>
      </c>
      <c r="F22" s="30">
        <f t="shared" si="2"/>
        <v>0</v>
      </c>
      <c r="G22" s="30">
        <f t="shared" si="3"/>
        <v>0</v>
      </c>
    </row>
    <row r="23" spans="1:7" x14ac:dyDescent="0.25">
      <c r="A23" s="21" t="s">
        <v>54</v>
      </c>
      <c r="B23" s="21" t="s">
        <v>55</v>
      </c>
      <c r="C23" s="21"/>
      <c r="D23" s="22"/>
      <c r="E23" s="9"/>
      <c r="F23" s="21"/>
      <c r="G23" s="29">
        <f>SUM(G24,G27,G31,G41,G47)</f>
        <v>0</v>
      </c>
    </row>
    <row r="24" spans="1:7" x14ac:dyDescent="0.25">
      <c r="A24" s="21" t="s">
        <v>56</v>
      </c>
      <c r="B24" s="21" t="s">
        <v>57</v>
      </c>
      <c r="C24" s="21"/>
      <c r="D24" s="22"/>
      <c r="E24" s="9"/>
      <c r="F24" s="21"/>
      <c r="G24" s="29">
        <f>SUM(G25:G26)</f>
        <v>0</v>
      </c>
    </row>
    <row r="25" spans="1:7" ht="52.8" x14ac:dyDescent="0.25">
      <c r="A25" s="23" t="s">
        <v>58</v>
      </c>
      <c r="B25" s="23" t="s">
        <v>59</v>
      </c>
      <c r="C25" s="24" t="s">
        <v>24</v>
      </c>
      <c r="D25" s="25">
        <v>74.08</v>
      </c>
      <c r="E25" s="10">
        <v>0</v>
      </c>
      <c r="F25" s="30">
        <f t="shared" ref="F25:F26" si="4">TRUNC(E25*$E$2,2)</f>
        <v>0</v>
      </c>
      <c r="G25" s="30">
        <f t="shared" ref="G25:G26" si="5">TRUNC(D25*F25,2)</f>
        <v>0</v>
      </c>
    </row>
    <row r="26" spans="1:7" ht="52.8" x14ac:dyDescent="0.25">
      <c r="A26" s="23" t="s">
        <v>60</v>
      </c>
      <c r="B26" s="23" t="s">
        <v>61</v>
      </c>
      <c r="C26" s="24" t="s">
        <v>24</v>
      </c>
      <c r="D26" s="25">
        <v>143.55000000000001</v>
      </c>
      <c r="E26" s="10">
        <v>0</v>
      </c>
      <c r="F26" s="30">
        <f t="shared" si="4"/>
        <v>0</v>
      </c>
      <c r="G26" s="30">
        <f t="shared" si="5"/>
        <v>0</v>
      </c>
    </row>
    <row r="27" spans="1:7" x14ac:dyDescent="0.25">
      <c r="A27" s="21" t="s">
        <v>62</v>
      </c>
      <c r="B27" s="21" t="s">
        <v>63</v>
      </c>
      <c r="C27" s="21"/>
      <c r="D27" s="22"/>
      <c r="E27" s="9"/>
      <c r="F27" s="21"/>
      <c r="G27" s="29">
        <f>SUM(G28:G30)</f>
        <v>0</v>
      </c>
    </row>
    <row r="28" spans="1:7" ht="26.4" x14ac:dyDescent="0.25">
      <c r="A28" s="23" t="s">
        <v>64</v>
      </c>
      <c r="B28" s="23" t="s">
        <v>65</v>
      </c>
      <c r="C28" s="24" t="s">
        <v>24</v>
      </c>
      <c r="D28" s="25">
        <v>524.29</v>
      </c>
      <c r="E28" s="10">
        <v>0</v>
      </c>
      <c r="F28" s="30">
        <f t="shared" ref="F28:F30" si="6">TRUNC(E28*$E$2,2)</f>
        <v>0</v>
      </c>
      <c r="G28" s="30">
        <f t="shared" ref="G28:G30" si="7">TRUNC(D28*F28,2)</f>
        <v>0</v>
      </c>
    </row>
    <row r="29" spans="1:7" ht="26.4" x14ac:dyDescent="0.25">
      <c r="A29" s="23" t="s">
        <v>66</v>
      </c>
      <c r="B29" s="23" t="s">
        <v>67</v>
      </c>
      <c r="C29" s="24" t="s">
        <v>24</v>
      </c>
      <c r="D29" s="25">
        <v>160</v>
      </c>
      <c r="E29" s="10">
        <v>0</v>
      </c>
      <c r="F29" s="30">
        <f t="shared" si="6"/>
        <v>0</v>
      </c>
      <c r="G29" s="30">
        <f t="shared" si="7"/>
        <v>0</v>
      </c>
    </row>
    <row r="30" spans="1:7" ht="39.6" x14ac:dyDescent="0.25">
      <c r="A30" s="23" t="s">
        <v>68</v>
      </c>
      <c r="B30" s="23" t="s">
        <v>69</v>
      </c>
      <c r="C30" s="24" t="s">
        <v>24</v>
      </c>
      <c r="D30" s="25">
        <v>524.29</v>
      </c>
      <c r="E30" s="10">
        <v>0</v>
      </c>
      <c r="F30" s="30">
        <f t="shared" si="6"/>
        <v>0</v>
      </c>
      <c r="G30" s="30">
        <f t="shared" si="7"/>
        <v>0</v>
      </c>
    </row>
    <row r="31" spans="1:7" x14ac:dyDescent="0.25">
      <c r="A31" s="21" t="s">
        <v>70</v>
      </c>
      <c r="B31" s="21" t="s">
        <v>71</v>
      </c>
      <c r="C31" s="21"/>
      <c r="D31" s="22"/>
      <c r="E31" s="9"/>
      <c r="F31" s="21"/>
      <c r="G31" s="29">
        <f>SUM(G32:G40)</f>
        <v>0</v>
      </c>
    </row>
    <row r="32" spans="1:7" ht="39.6" x14ac:dyDescent="0.25">
      <c r="A32" s="23" t="s">
        <v>72</v>
      </c>
      <c r="B32" s="23" t="s">
        <v>73</v>
      </c>
      <c r="C32" s="24" t="s">
        <v>24</v>
      </c>
      <c r="D32" s="25">
        <v>111.3</v>
      </c>
      <c r="E32" s="10">
        <v>0</v>
      </c>
      <c r="F32" s="30">
        <f t="shared" ref="F32:F40" si="8">TRUNC(E32*$E$2,2)</f>
        <v>0</v>
      </c>
      <c r="G32" s="30">
        <f t="shared" ref="G32:G40" si="9">TRUNC(D32*F32,2)</f>
        <v>0</v>
      </c>
    </row>
    <row r="33" spans="1:7" ht="26.4" x14ac:dyDescent="0.25">
      <c r="A33" s="23" t="s">
        <v>74</v>
      </c>
      <c r="B33" s="23" t="s">
        <v>75</v>
      </c>
      <c r="C33" s="24" t="s">
        <v>31</v>
      </c>
      <c r="D33" s="25">
        <v>24</v>
      </c>
      <c r="E33" s="10">
        <v>0</v>
      </c>
      <c r="F33" s="30">
        <f t="shared" si="8"/>
        <v>0</v>
      </c>
      <c r="G33" s="30">
        <f t="shared" si="9"/>
        <v>0</v>
      </c>
    </row>
    <row r="34" spans="1:7" ht="26.4" x14ac:dyDescent="0.25">
      <c r="A34" s="23" t="s">
        <v>76</v>
      </c>
      <c r="B34" s="23" t="s">
        <v>77</v>
      </c>
      <c r="C34" s="24" t="s">
        <v>24</v>
      </c>
      <c r="D34" s="25">
        <v>65.179500000000004</v>
      </c>
      <c r="E34" s="10">
        <v>0</v>
      </c>
      <c r="F34" s="30">
        <f t="shared" si="8"/>
        <v>0</v>
      </c>
      <c r="G34" s="30">
        <f t="shared" si="9"/>
        <v>0</v>
      </c>
    </row>
    <row r="35" spans="1:7" x14ac:dyDescent="0.25">
      <c r="A35" s="23" t="s">
        <v>78</v>
      </c>
      <c r="B35" s="23" t="s">
        <v>79</v>
      </c>
      <c r="C35" s="24" t="s">
        <v>24</v>
      </c>
      <c r="D35" s="25">
        <v>12</v>
      </c>
      <c r="E35" s="10">
        <v>0</v>
      </c>
      <c r="F35" s="30">
        <f t="shared" si="8"/>
        <v>0</v>
      </c>
      <c r="G35" s="30">
        <f t="shared" si="9"/>
        <v>0</v>
      </c>
    </row>
    <row r="36" spans="1:7" ht="26.4" x14ac:dyDescent="0.25">
      <c r="A36" s="26" t="s">
        <v>80</v>
      </c>
      <c r="B36" s="26" t="s">
        <v>81</v>
      </c>
      <c r="C36" s="27" t="s">
        <v>24</v>
      </c>
      <c r="D36" s="28">
        <v>340</v>
      </c>
      <c r="E36" s="11">
        <v>0</v>
      </c>
      <c r="F36" s="30">
        <f t="shared" si="8"/>
        <v>0</v>
      </c>
      <c r="G36" s="30">
        <f t="shared" si="9"/>
        <v>0</v>
      </c>
    </row>
    <row r="37" spans="1:7" x14ac:dyDescent="0.25">
      <c r="A37" s="26" t="s">
        <v>82</v>
      </c>
      <c r="B37" s="26" t="s">
        <v>83</v>
      </c>
      <c r="C37" s="27" t="s">
        <v>84</v>
      </c>
      <c r="D37" s="28">
        <v>160</v>
      </c>
      <c r="E37" s="11">
        <v>0</v>
      </c>
      <c r="F37" s="30">
        <f t="shared" si="8"/>
        <v>0</v>
      </c>
      <c r="G37" s="30">
        <f t="shared" si="9"/>
        <v>0</v>
      </c>
    </row>
    <row r="38" spans="1:7" ht="39.6" x14ac:dyDescent="0.25">
      <c r="A38" s="23" t="s">
        <v>85</v>
      </c>
      <c r="B38" s="23" t="s">
        <v>86</v>
      </c>
      <c r="C38" s="24" t="s">
        <v>24</v>
      </c>
      <c r="D38" s="25">
        <v>45</v>
      </c>
      <c r="E38" s="10">
        <v>0</v>
      </c>
      <c r="F38" s="30">
        <f t="shared" si="8"/>
        <v>0</v>
      </c>
      <c r="G38" s="30">
        <f t="shared" si="9"/>
        <v>0</v>
      </c>
    </row>
    <row r="39" spans="1:7" x14ac:dyDescent="0.25">
      <c r="A39" s="23" t="s">
        <v>87</v>
      </c>
      <c r="B39" s="23" t="s">
        <v>88</v>
      </c>
      <c r="C39" s="24" t="s">
        <v>84</v>
      </c>
      <c r="D39" s="25">
        <v>8</v>
      </c>
      <c r="E39" s="10">
        <v>0</v>
      </c>
      <c r="F39" s="30">
        <f t="shared" si="8"/>
        <v>0</v>
      </c>
      <c r="G39" s="30">
        <f t="shared" si="9"/>
        <v>0</v>
      </c>
    </row>
    <row r="40" spans="1:7" x14ac:dyDescent="0.25">
      <c r="A40" s="23" t="s">
        <v>89</v>
      </c>
      <c r="B40" s="23" t="s">
        <v>90</v>
      </c>
      <c r="C40" s="24" t="s">
        <v>24</v>
      </c>
      <c r="D40" s="25">
        <v>1</v>
      </c>
      <c r="E40" s="10">
        <v>0</v>
      </c>
      <c r="F40" s="30">
        <f t="shared" si="8"/>
        <v>0</v>
      </c>
      <c r="G40" s="30">
        <f t="shared" si="9"/>
        <v>0</v>
      </c>
    </row>
    <row r="41" spans="1:7" x14ac:dyDescent="0.25">
      <c r="A41" s="21" t="s">
        <v>91</v>
      </c>
      <c r="B41" s="21" t="s">
        <v>92</v>
      </c>
      <c r="C41" s="21"/>
      <c r="D41" s="22"/>
      <c r="E41" s="9"/>
      <c r="F41" s="21"/>
      <c r="G41" s="29">
        <f>SUM(G42:G46)</f>
        <v>0</v>
      </c>
    </row>
    <row r="42" spans="1:7" x14ac:dyDescent="0.25">
      <c r="A42" s="23" t="s">
        <v>93</v>
      </c>
      <c r="B42" s="23" t="s">
        <v>94</v>
      </c>
      <c r="C42" s="24" t="s">
        <v>95</v>
      </c>
      <c r="D42" s="25">
        <v>8.4</v>
      </c>
      <c r="E42" s="10">
        <v>0</v>
      </c>
      <c r="F42" s="30">
        <f t="shared" ref="F42:F46" si="10">TRUNC(E42*$E$2,2)</f>
        <v>0</v>
      </c>
      <c r="G42" s="30">
        <f t="shared" ref="G42:G46" si="11">TRUNC(D42*F42,2)</f>
        <v>0</v>
      </c>
    </row>
    <row r="43" spans="1:7" x14ac:dyDescent="0.25">
      <c r="A43" s="23" t="s">
        <v>96</v>
      </c>
      <c r="B43" s="23" t="s">
        <v>97</v>
      </c>
      <c r="C43" s="24" t="s">
        <v>24</v>
      </c>
      <c r="D43" s="25">
        <v>72</v>
      </c>
      <c r="E43" s="10">
        <v>0</v>
      </c>
      <c r="F43" s="30">
        <f t="shared" si="10"/>
        <v>0</v>
      </c>
      <c r="G43" s="30">
        <f t="shared" si="11"/>
        <v>0</v>
      </c>
    </row>
    <row r="44" spans="1:7" ht="26.4" x14ac:dyDescent="0.25">
      <c r="A44" s="23" t="s">
        <v>98</v>
      </c>
      <c r="B44" s="23" t="s">
        <v>99</v>
      </c>
      <c r="C44" s="24" t="s">
        <v>24</v>
      </c>
      <c r="D44" s="25">
        <v>1</v>
      </c>
      <c r="E44" s="10">
        <v>0</v>
      </c>
      <c r="F44" s="30">
        <f t="shared" si="10"/>
        <v>0</v>
      </c>
      <c r="G44" s="30">
        <f t="shared" si="11"/>
        <v>0</v>
      </c>
    </row>
    <row r="45" spans="1:7" ht="26.4" x14ac:dyDescent="0.25">
      <c r="A45" s="23" t="s">
        <v>100</v>
      </c>
      <c r="B45" s="23" t="s">
        <v>101</v>
      </c>
      <c r="C45" s="24" t="s">
        <v>24</v>
      </c>
      <c r="D45" s="25">
        <v>29</v>
      </c>
      <c r="E45" s="10">
        <v>0</v>
      </c>
      <c r="F45" s="30">
        <f t="shared" si="10"/>
        <v>0</v>
      </c>
      <c r="G45" s="30">
        <f t="shared" si="11"/>
        <v>0</v>
      </c>
    </row>
    <row r="46" spans="1:7" ht="26.4" x14ac:dyDescent="0.25">
      <c r="A46" s="23" t="s">
        <v>102</v>
      </c>
      <c r="B46" s="23" t="s">
        <v>103</v>
      </c>
      <c r="C46" s="24" t="s">
        <v>24</v>
      </c>
      <c r="D46" s="25">
        <v>10</v>
      </c>
      <c r="E46" s="10">
        <v>0</v>
      </c>
      <c r="F46" s="30">
        <f t="shared" si="10"/>
        <v>0</v>
      </c>
      <c r="G46" s="30">
        <f t="shared" si="11"/>
        <v>0</v>
      </c>
    </row>
    <row r="47" spans="1:7" x14ac:dyDescent="0.25">
      <c r="A47" s="21" t="s">
        <v>104</v>
      </c>
      <c r="B47" s="21" t="s">
        <v>105</v>
      </c>
      <c r="C47" s="21"/>
      <c r="D47" s="22"/>
      <c r="E47" s="9"/>
      <c r="F47" s="21"/>
      <c r="G47" s="29">
        <f>SUM(G48:G49)</f>
        <v>0</v>
      </c>
    </row>
    <row r="48" spans="1:7" x14ac:dyDescent="0.25">
      <c r="A48" s="23" t="s">
        <v>106</v>
      </c>
      <c r="B48" s="23" t="s">
        <v>107</v>
      </c>
      <c r="C48" s="24" t="s">
        <v>24</v>
      </c>
      <c r="D48" s="25">
        <v>386</v>
      </c>
      <c r="E48" s="10">
        <v>0</v>
      </c>
      <c r="F48" s="30">
        <f t="shared" ref="F48:F49" si="12">TRUNC(E48*$E$2,2)</f>
        <v>0</v>
      </c>
      <c r="G48" s="30">
        <f t="shared" ref="G48:G49" si="13">TRUNC(D48*F48,2)</f>
        <v>0</v>
      </c>
    </row>
    <row r="49" spans="1:7" ht="26.4" x14ac:dyDescent="0.25">
      <c r="A49" s="23" t="s">
        <v>108</v>
      </c>
      <c r="B49" s="23" t="s">
        <v>109</v>
      </c>
      <c r="C49" s="24" t="s">
        <v>24</v>
      </c>
      <c r="D49" s="25">
        <v>386</v>
      </c>
      <c r="E49" s="10">
        <v>0</v>
      </c>
      <c r="F49" s="30">
        <f t="shared" si="12"/>
        <v>0</v>
      </c>
      <c r="G49" s="30">
        <f t="shared" si="13"/>
        <v>0</v>
      </c>
    </row>
    <row r="50" spans="1:7" x14ac:dyDescent="0.25">
      <c r="A50" s="21" t="s">
        <v>110</v>
      </c>
      <c r="B50" s="21" t="s">
        <v>111</v>
      </c>
      <c r="C50" s="21"/>
      <c r="D50" s="22"/>
      <c r="E50" s="9"/>
      <c r="F50" s="21"/>
      <c r="G50" s="29">
        <f>SUM(G51,G59,G66)</f>
        <v>0</v>
      </c>
    </row>
    <row r="51" spans="1:7" x14ac:dyDescent="0.25">
      <c r="A51" s="21" t="s">
        <v>112</v>
      </c>
      <c r="B51" s="21" t="s">
        <v>113</v>
      </c>
      <c r="C51" s="21"/>
      <c r="D51" s="22"/>
      <c r="E51" s="9"/>
      <c r="F51" s="21"/>
      <c r="G51" s="29">
        <f>SUM(G52:G58)</f>
        <v>0</v>
      </c>
    </row>
    <row r="52" spans="1:7" ht="39.6" x14ac:dyDescent="0.25">
      <c r="A52" s="23" t="s">
        <v>114</v>
      </c>
      <c r="B52" s="23" t="s">
        <v>115</v>
      </c>
      <c r="C52" s="24" t="s">
        <v>42</v>
      </c>
      <c r="D52" s="25">
        <v>40</v>
      </c>
      <c r="E52" s="10">
        <v>0</v>
      </c>
      <c r="F52" s="30">
        <f t="shared" ref="F52:F58" si="14">TRUNC(E52*$E$2,2)</f>
        <v>0</v>
      </c>
      <c r="G52" s="30">
        <f t="shared" ref="G52:G58" si="15">TRUNC(D52*F52,2)</f>
        <v>0</v>
      </c>
    </row>
    <row r="53" spans="1:7" ht="52.8" x14ac:dyDescent="0.25">
      <c r="A53" s="23" t="s">
        <v>116</v>
      </c>
      <c r="B53" s="23" t="s">
        <v>117</v>
      </c>
      <c r="C53" s="24" t="s">
        <v>42</v>
      </c>
      <c r="D53" s="25">
        <v>5</v>
      </c>
      <c r="E53" s="10">
        <v>0</v>
      </c>
      <c r="F53" s="30">
        <f t="shared" si="14"/>
        <v>0</v>
      </c>
      <c r="G53" s="30">
        <f t="shared" si="15"/>
        <v>0</v>
      </c>
    </row>
    <row r="54" spans="1:7" ht="26.4" x14ac:dyDescent="0.25">
      <c r="A54" s="23" t="s">
        <v>118</v>
      </c>
      <c r="B54" s="23" t="s">
        <v>119</v>
      </c>
      <c r="C54" s="24" t="s">
        <v>42</v>
      </c>
      <c r="D54" s="25">
        <v>4</v>
      </c>
      <c r="E54" s="10">
        <v>0</v>
      </c>
      <c r="F54" s="30">
        <f t="shared" si="14"/>
        <v>0</v>
      </c>
      <c r="G54" s="30">
        <f t="shared" si="15"/>
        <v>0</v>
      </c>
    </row>
    <row r="55" spans="1:7" ht="52.8" x14ac:dyDescent="0.25">
      <c r="A55" s="23" t="s">
        <v>120</v>
      </c>
      <c r="B55" s="23" t="s">
        <v>121</v>
      </c>
      <c r="C55" s="24" t="s">
        <v>42</v>
      </c>
      <c r="D55" s="25">
        <v>1</v>
      </c>
      <c r="E55" s="10">
        <v>0</v>
      </c>
      <c r="F55" s="30">
        <f t="shared" si="14"/>
        <v>0</v>
      </c>
      <c r="G55" s="30">
        <f t="shared" si="15"/>
        <v>0</v>
      </c>
    </row>
    <row r="56" spans="1:7" ht="52.8" x14ac:dyDescent="0.25">
      <c r="A56" s="23" t="s">
        <v>122</v>
      </c>
      <c r="B56" s="23" t="s">
        <v>123</v>
      </c>
      <c r="C56" s="24" t="s">
        <v>31</v>
      </c>
      <c r="D56" s="25">
        <v>2.5</v>
      </c>
      <c r="E56" s="10">
        <v>0</v>
      </c>
      <c r="F56" s="30">
        <f t="shared" si="14"/>
        <v>0</v>
      </c>
      <c r="G56" s="30">
        <f t="shared" si="15"/>
        <v>0</v>
      </c>
    </row>
    <row r="57" spans="1:7" ht="39.6" x14ac:dyDescent="0.25">
      <c r="A57" s="23" t="s">
        <v>124</v>
      </c>
      <c r="B57" s="23" t="s">
        <v>125</v>
      </c>
      <c r="C57" s="24" t="s">
        <v>126</v>
      </c>
      <c r="D57" s="25">
        <v>50</v>
      </c>
      <c r="E57" s="10">
        <v>0</v>
      </c>
      <c r="F57" s="30">
        <f t="shared" si="14"/>
        <v>0</v>
      </c>
      <c r="G57" s="30">
        <f t="shared" si="15"/>
        <v>0</v>
      </c>
    </row>
    <row r="58" spans="1:7" ht="39.6" x14ac:dyDescent="0.25">
      <c r="A58" s="23" t="s">
        <v>127</v>
      </c>
      <c r="B58" s="23" t="s">
        <v>128</v>
      </c>
      <c r="C58" s="24" t="s">
        <v>42</v>
      </c>
      <c r="D58" s="25">
        <v>50</v>
      </c>
      <c r="E58" s="10">
        <v>0</v>
      </c>
      <c r="F58" s="30">
        <f t="shared" si="14"/>
        <v>0</v>
      </c>
      <c r="G58" s="30">
        <f t="shared" si="15"/>
        <v>0</v>
      </c>
    </row>
    <row r="59" spans="1:7" x14ac:dyDescent="0.25">
      <c r="A59" s="21" t="s">
        <v>129</v>
      </c>
      <c r="B59" s="21" t="s">
        <v>130</v>
      </c>
      <c r="C59" s="21"/>
      <c r="D59" s="22"/>
      <c r="E59" s="9"/>
      <c r="F59" s="21"/>
      <c r="G59" s="29">
        <f>SUM(G60:G65)</f>
        <v>0</v>
      </c>
    </row>
    <row r="60" spans="1:7" ht="39.6" x14ac:dyDescent="0.25">
      <c r="A60" s="23" t="s">
        <v>131</v>
      </c>
      <c r="B60" s="23" t="s">
        <v>132</v>
      </c>
      <c r="C60" s="24" t="s">
        <v>133</v>
      </c>
      <c r="D60" s="25">
        <v>2</v>
      </c>
      <c r="E60" s="10">
        <v>0</v>
      </c>
      <c r="F60" s="30">
        <f t="shared" ref="F60:F65" si="16">TRUNC(E60*$E$2,2)</f>
        <v>0</v>
      </c>
      <c r="G60" s="30">
        <f t="shared" ref="G60:G65" si="17">TRUNC(D60*F60,2)</f>
        <v>0</v>
      </c>
    </row>
    <row r="61" spans="1:7" ht="26.4" x14ac:dyDescent="0.25">
      <c r="A61" s="23" t="s">
        <v>134</v>
      </c>
      <c r="B61" s="23" t="s">
        <v>135</v>
      </c>
      <c r="C61" s="24" t="s">
        <v>42</v>
      </c>
      <c r="D61" s="25">
        <v>3</v>
      </c>
      <c r="E61" s="10">
        <v>0</v>
      </c>
      <c r="F61" s="30">
        <f t="shared" si="16"/>
        <v>0</v>
      </c>
      <c r="G61" s="30">
        <f t="shared" si="17"/>
        <v>0</v>
      </c>
    </row>
    <row r="62" spans="1:7" ht="39.6" x14ac:dyDescent="0.25">
      <c r="A62" s="23" t="s">
        <v>136</v>
      </c>
      <c r="B62" s="23" t="s">
        <v>137</v>
      </c>
      <c r="C62" s="24" t="s">
        <v>42</v>
      </c>
      <c r="D62" s="25">
        <v>2</v>
      </c>
      <c r="E62" s="10">
        <v>0</v>
      </c>
      <c r="F62" s="30">
        <f t="shared" si="16"/>
        <v>0</v>
      </c>
      <c r="G62" s="30">
        <f t="shared" si="17"/>
        <v>0</v>
      </c>
    </row>
    <row r="63" spans="1:7" ht="26.4" x14ac:dyDescent="0.25">
      <c r="A63" s="23" t="s">
        <v>138</v>
      </c>
      <c r="B63" s="23" t="s">
        <v>139</v>
      </c>
      <c r="C63" s="24" t="s">
        <v>42</v>
      </c>
      <c r="D63" s="25">
        <v>2</v>
      </c>
      <c r="E63" s="10">
        <v>0</v>
      </c>
      <c r="F63" s="30">
        <f t="shared" si="16"/>
        <v>0</v>
      </c>
      <c r="G63" s="30">
        <f t="shared" si="17"/>
        <v>0</v>
      </c>
    </row>
    <row r="64" spans="1:7" ht="66" x14ac:dyDescent="0.25">
      <c r="A64" s="23" t="s">
        <v>140</v>
      </c>
      <c r="B64" s="23" t="s">
        <v>141</v>
      </c>
      <c r="C64" s="24" t="s">
        <v>142</v>
      </c>
      <c r="D64" s="25">
        <v>20</v>
      </c>
      <c r="E64" s="10">
        <v>0</v>
      </c>
      <c r="F64" s="30">
        <f t="shared" si="16"/>
        <v>0</v>
      </c>
      <c r="G64" s="30">
        <f t="shared" si="17"/>
        <v>0</v>
      </c>
    </row>
    <row r="65" spans="1:7" ht="39.6" x14ac:dyDescent="0.25">
      <c r="A65" s="23" t="s">
        <v>143</v>
      </c>
      <c r="B65" s="23" t="s">
        <v>144</v>
      </c>
      <c r="C65" s="24" t="s">
        <v>42</v>
      </c>
      <c r="D65" s="25">
        <v>1</v>
      </c>
      <c r="E65" s="10">
        <v>0</v>
      </c>
      <c r="F65" s="30">
        <f t="shared" si="16"/>
        <v>0</v>
      </c>
      <c r="G65" s="30">
        <f t="shared" si="17"/>
        <v>0</v>
      </c>
    </row>
    <row r="66" spans="1:7" x14ac:dyDescent="0.25">
      <c r="A66" s="21" t="s">
        <v>145</v>
      </c>
      <c r="B66" s="21" t="s">
        <v>146</v>
      </c>
      <c r="C66" s="21"/>
      <c r="D66" s="22"/>
      <c r="E66" s="9"/>
      <c r="F66" s="21"/>
      <c r="G66" s="29">
        <f>SUM(G67:G72)</f>
        <v>0</v>
      </c>
    </row>
    <row r="67" spans="1:7" ht="26.4" x14ac:dyDescent="0.25">
      <c r="A67" s="23" t="s">
        <v>147</v>
      </c>
      <c r="B67" s="23" t="s">
        <v>148</v>
      </c>
      <c r="C67" s="24" t="s">
        <v>149</v>
      </c>
      <c r="D67" s="25">
        <v>2</v>
      </c>
      <c r="E67" s="10">
        <v>0</v>
      </c>
      <c r="F67" s="30">
        <f t="shared" ref="F67:F72" si="18">TRUNC(E67*$E$2,2)</f>
        <v>0</v>
      </c>
      <c r="G67" s="30">
        <f t="shared" ref="G67:G72" si="19">TRUNC(D67*F67,2)</f>
        <v>0</v>
      </c>
    </row>
    <row r="68" spans="1:7" ht="26.4" x14ac:dyDescent="0.25">
      <c r="A68" s="23" t="s">
        <v>150</v>
      </c>
      <c r="B68" s="23" t="s">
        <v>151</v>
      </c>
      <c r="C68" s="24" t="s">
        <v>126</v>
      </c>
      <c r="D68" s="25">
        <v>1</v>
      </c>
      <c r="E68" s="10">
        <v>0</v>
      </c>
      <c r="F68" s="30">
        <f t="shared" si="18"/>
        <v>0</v>
      </c>
      <c r="G68" s="30">
        <f t="shared" si="19"/>
        <v>0</v>
      </c>
    </row>
    <row r="69" spans="1:7" ht="26.4" x14ac:dyDescent="0.25">
      <c r="A69" s="23" t="s">
        <v>152</v>
      </c>
      <c r="B69" s="23" t="s">
        <v>153</v>
      </c>
      <c r="C69" s="24" t="s">
        <v>149</v>
      </c>
      <c r="D69" s="25">
        <v>1</v>
      </c>
      <c r="E69" s="10">
        <v>0</v>
      </c>
      <c r="F69" s="30">
        <f t="shared" si="18"/>
        <v>0</v>
      </c>
      <c r="G69" s="30">
        <f t="shared" si="19"/>
        <v>0</v>
      </c>
    </row>
    <row r="70" spans="1:7" ht="26.4" x14ac:dyDescent="0.25">
      <c r="A70" s="23" t="s">
        <v>154</v>
      </c>
      <c r="B70" s="23" t="s">
        <v>155</v>
      </c>
      <c r="C70" s="24" t="s">
        <v>149</v>
      </c>
      <c r="D70" s="25">
        <v>1</v>
      </c>
      <c r="E70" s="10">
        <v>0</v>
      </c>
      <c r="F70" s="30">
        <f t="shared" si="18"/>
        <v>0</v>
      </c>
      <c r="G70" s="30">
        <f t="shared" si="19"/>
        <v>0</v>
      </c>
    </row>
    <row r="71" spans="1:7" ht="66" x14ac:dyDescent="0.25">
      <c r="A71" s="23" t="s">
        <v>156</v>
      </c>
      <c r="B71" s="23" t="s">
        <v>157</v>
      </c>
      <c r="C71" s="24" t="s">
        <v>158</v>
      </c>
      <c r="D71" s="25">
        <v>1</v>
      </c>
      <c r="E71" s="10">
        <v>0</v>
      </c>
      <c r="F71" s="30">
        <f t="shared" si="18"/>
        <v>0</v>
      </c>
      <c r="G71" s="30">
        <f t="shared" si="19"/>
        <v>0</v>
      </c>
    </row>
    <row r="72" spans="1:7" x14ac:dyDescent="0.25">
      <c r="A72" s="23" t="s">
        <v>159</v>
      </c>
      <c r="B72" s="23" t="s">
        <v>160</v>
      </c>
      <c r="C72" s="24" t="s">
        <v>42</v>
      </c>
      <c r="D72" s="25">
        <v>5</v>
      </c>
      <c r="E72" s="10">
        <v>0</v>
      </c>
      <c r="F72" s="30">
        <f t="shared" si="18"/>
        <v>0</v>
      </c>
      <c r="G72" s="30">
        <f t="shared" si="19"/>
        <v>0</v>
      </c>
    </row>
    <row r="73" spans="1:7" x14ac:dyDescent="0.25">
      <c r="A73" s="21" t="s">
        <v>161</v>
      </c>
      <c r="B73" s="21" t="s">
        <v>162</v>
      </c>
      <c r="C73" s="21"/>
      <c r="D73" s="22"/>
      <c r="E73" s="9"/>
      <c r="F73" s="21"/>
      <c r="G73" s="29">
        <f>SUM(G74)</f>
        <v>0</v>
      </c>
    </row>
    <row r="74" spans="1:7" x14ac:dyDescent="0.25">
      <c r="A74" s="23" t="s">
        <v>163</v>
      </c>
      <c r="B74" s="23" t="s">
        <v>164</v>
      </c>
      <c r="C74" s="24" t="s">
        <v>24</v>
      </c>
      <c r="D74" s="25">
        <v>380</v>
      </c>
      <c r="E74" s="10">
        <v>0</v>
      </c>
      <c r="F74" s="30">
        <f>TRUNC(E74*$E$2,2)</f>
        <v>0</v>
      </c>
      <c r="G74" s="30">
        <f>TRUNC(D74*F74,2)</f>
        <v>0</v>
      </c>
    </row>
    <row r="75" spans="1:7" x14ac:dyDescent="0.25">
      <c r="A75" s="12"/>
      <c r="B75" s="12"/>
      <c r="C75" s="12"/>
      <c r="D75" s="12"/>
      <c r="E75" s="12"/>
      <c r="F75" s="32"/>
      <c r="G75" s="32"/>
    </row>
    <row r="76" spans="1:7" x14ac:dyDescent="0.25">
      <c r="A76" s="13"/>
      <c r="B76" s="14"/>
      <c r="C76" s="13"/>
      <c r="D76" s="5" t="s">
        <v>165</v>
      </c>
      <c r="E76" s="15"/>
      <c r="F76" s="33">
        <f>SUM(G6,G8,G11,G23,G50,G73)</f>
        <v>0</v>
      </c>
      <c r="G76" s="34"/>
    </row>
    <row r="77" spans="1:7" ht="60" customHeight="1" x14ac:dyDescent="0.25">
      <c r="A77" s="16"/>
      <c r="B77" s="16"/>
      <c r="C77" s="16"/>
      <c r="D77" s="16"/>
      <c r="E77" s="16"/>
      <c r="F77" s="16"/>
      <c r="G77" s="16"/>
    </row>
    <row r="78" spans="1:7" ht="69.900000000000006" customHeight="1" x14ac:dyDescent="0.25">
      <c r="A78" s="17"/>
      <c r="B78" s="7"/>
      <c r="C78" s="7"/>
      <c r="D78" s="7"/>
      <c r="E78" s="7"/>
      <c r="F78" s="7"/>
      <c r="G78" s="7"/>
    </row>
  </sheetData>
  <sheetProtection algorithmName="SHA-512" hashValue="CRQJh6gBPC8hUC7X5bduJqHXoFS3IjDQexoCIW1OFh18bBNKTIVwuodKzBkwITdecKKxjBA0+Ymr296JvZyqfA==" saltValue="Tn5pvqyzgeHvE3FBrM7X1Q==" spinCount="100000" sheet="1" objects="1" scenarios="1"/>
  <mergeCells count="8">
    <mergeCell ref="D76:E76"/>
    <mergeCell ref="F76:G76"/>
    <mergeCell ref="A78:G78"/>
    <mergeCell ref="A4:G4"/>
    <mergeCell ref="C1:D1"/>
    <mergeCell ref="E1:F1"/>
    <mergeCell ref="C3:D3"/>
    <mergeCell ref="E3:F3"/>
  </mergeCells>
  <pageMargins left="0.5" right="0.5" top="1" bottom="1" header="0.5" footer="0.5"/>
  <pageSetup paperSize="9" fitToHeight="0" orientation="landscape" r:id="rId1"/>
  <headerFooter>
    <oddHeader>&amp;L &amp;CSesc Pantanal 
CNPJ: 33.469.164/0330-44 &amp;R</oddHeader>
    <oddFooter>&amp;L &amp;CAv Filinto Muller  - Jardim Aeroporto - Várzea Grande / MT
(65) 3688-2016 / alexandreseba@live.com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 Paula Benedetti</cp:lastModifiedBy>
  <cp:revision>0</cp:revision>
  <dcterms:created xsi:type="dcterms:W3CDTF">2019-05-17T20:20:38Z</dcterms:created>
  <dcterms:modified xsi:type="dcterms:W3CDTF">2019-08-07T14:13:47Z</dcterms:modified>
</cp:coreProperties>
</file>