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.252\gin\0. CONCEPÇÃO\RPPN\2021\202107_Reservatorios PPAs\"/>
    </mc:Choice>
  </mc:AlternateContent>
  <xr:revisionPtr revIDLastSave="0" documentId="13_ncr:1_{922428AB-2DC5-4CAC-AE75-65CC3D89E2B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ron Financeiro" sheetId="3" r:id="rId1"/>
    <sheet name="Cron Fisico" sheetId="4" r:id="rId2"/>
    <sheet name="Planilha1" sheetId="2" r:id="rId3"/>
  </sheets>
  <definedNames>
    <definedName name="_xlnm.Print_Area" localSheetId="0">'Cron Financeiro'!$A$1:$M$19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2" i="3" l="1"/>
  <c r="I9" i="3"/>
  <c r="M9" i="3" s="1"/>
  <c r="I8" i="3"/>
  <c r="N8" i="3" s="1"/>
  <c r="F7" i="3"/>
  <c r="N7" i="3" s="1"/>
  <c r="C10" i="3"/>
  <c r="L10" i="3" s="1"/>
  <c r="N10" i="3" s="1"/>
  <c r="C9" i="3"/>
  <c r="L9" i="3" s="1"/>
  <c r="C8" i="3"/>
  <c r="F12" i="3"/>
  <c r="N12" i="3" s="1"/>
  <c r="N6" i="3"/>
  <c r="N11" i="3"/>
  <c r="N5" i="3"/>
  <c r="L6" i="3"/>
  <c r="L11" i="3"/>
  <c r="L5" i="3"/>
  <c r="I12" i="3"/>
  <c r="I6" i="3"/>
  <c r="M10" i="3"/>
  <c r="I11" i="3"/>
  <c r="I5" i="3"/>
  <c r="M5" i="3" s="1"/>
  <c r="F6" i="3"/>
  <c r="M6" i="3"/>
  <c r="F11" i="3"/>
  <c r="F5" i="3"/>
  <c r="K14" i="3"/>
  <c r="J14" i="3"/>
  <c r="H14" i="3"/>
  <c r="G14" i="3"/>
  <c r="G13" i="3" s="1"/>
  <c r="E14" i="3"/>
  <c r="D14" i="3"/>
  <c r="M8" i="3"/>
  <c r="M11" i="3"/>
  <c r="C13" i="3"/>
  <c r="L14" i="3" l="1"/>
  <c r="L13" i="3" s="1"/>
  <c r="M7" i="3"/>
  <c r="F14" i="3"/>
  <c r="F16" i="3" s="1"/>
  <c r="N9" i="3"/>
  <c r="I14" i="3"/>
  <c r="I13" i="3" s="1"/>
  <c r="F13" i="3"/>
  <c r="F15" i="3" s="1"/>
  <c r="I15" i="3" s="1"/>
  <c r="L15" i="3" s="1"/>
  <c r="M12" i="3"/>
  <c r="M13" i="3"/>
  <c r="J13" i="3"/>
  <c r="H13" i="3"/>
  <c r="K13" i="3"/>
  <c r="D13" i="3"/>
  <c r="D15" i="3" s="1"/>
  <c r="E13" i="3"/>
  <c r="D16" i="3"/>
  <c r="E16" i="3" s="1"/>
  <c r="G16" i="3" s="1"/>
  <c r="H16" i="3" s="1"/>
  <c r="J16" i="3" s="1"/>
  <c r="K16" i="3" s="1"/>
  <c r="N14" i="3" l="1"/>
  <c r="I16" i="3"/>
  <c r="L16" i="3" s="1"/>
  <c r="M14" i="3"/>
  <c r="E15" i="3"/>
  <c r="G15" i="3" s="1"/>
  <c r="H15" i="3" s="1"/>
  <c r="J15" i="3" s="1"/>
  <c r="K15" i="3" s="1"/>
</calcChain>
</file>

<file path=xl/sharedStrings.xml><?xml version="1.0" encoding="utf-8"?>
<sst xmlns="http://schemas.openxmlformats.org/spreadsheetml/2006/main" count="149" uniqueCount="51">
  <si>
    <t>Obra</t>
  </si>
  <si>
    <t>Bancos</t>
  </si>
  <si>
    <t>B.D.I.</t>
  </si>
  <si>
    <t>Encargos Sociais</t>
  </si>
  <si>
    <t xml:space="preserve">SINAPI - 06/2020 - Mato Grosso
ORSE - 05/2020 - Sergipe
SEDOP - 04/2020 - Pará
SEINFRA - 026 - Ceará
SICRO2 - 11/2016 - Mato Grosso
SETOP - 01/2020 - Minas Gerais
IOPES - 02/2020 - Espírito Santo
SIURB - 01/2020 - São Paulo
SUDECAP - 05/2020 - Minas Gerais
FDE - 04/2020 - São Paulo
CPOS - 07/2020 - São Paulo
AGETOP CIVIL - 04/2019 - Goiás
SICRO3 - 01/2020 - Mato Grosso
SIURB INFRA - 01/2020 - São Paulo
AGETOP RODOVIARIA - 03/2018 - Goiás
CAEMA - 12/2019 - Maranhão
EMBASA - 06/2017 - Bahia
CAERN - 05/2020 - Rio Grande do Norte
</t>
  </si>
  <si>
    <t xml:space="preserve">Padrão -  24,5%
Equipamento -  15,39%
</t>
  </si>
  <si>
    <t>Não Desonerado: 
Horista:  115,70%
Mensalista:  73,48%</t>
  </si>
  <si>
    <t>Item</t>
  </si>
  <si>
    <t>Descrição</t>
  </si>
  <si>
    <t>Total Por Etapa</t>
  </si>
  <si>
    <t>15 DIAS</t>
  </si>
  <si>
    <t>30 DIAS</t>
  </si>
  <si>
    <t>45 DIAS</t>
  </si>
  <si>
    <t>60 DIAS</t>
  </si>
  <si>
    <t>75 DIAS</t>
  </si>
  <si>
    <t>90 DIAS</t>
  </si>
  <si>
    <t xml:space="preserve"> 1 </t>
  </si>
  <si>
    <t>ADMINISTRAÇÃO DE OBRA</t>
  </si>
  <si>
    <t xml:space="preserve"> 2 </t>
  </si>
  <si>
    <t>SERVIÇOS PRELIMINARES</t>
  </si>
  <si>
    <t/>
  </si>
  <si>
    <t xml:space="preserve"> 3 </t>
  </si>
  <si>
    <t>AQUISIÇÃO E INSTALAÇÃO DE CAIXA D´ÁGUA METÁLICA - PPA SÃO LUIZ</t>
  </si>
  <si>
    <t>MOBILIZAÇÃO E DESMOBILIZAÇÃO</t>
  </si>
  <si>
    <t>LIMPEZA GERAL</t>
  </si>
  <si>
    <t>Porcentagem</t>
  </si>
  <si>
    <t>Custo</t>
  </si>
  <si>
    <t>Porcentagem Acumulado</t>
  </si>
  <si>
    <t>Custo Acumulado</t>
  </si>
  <si>
    <t>_______________________________________________________________
Benedito Carneiro
Setor de Engenharia</t>
  </si>
  <si>
    <t xml:space="preserve"> 4</t>
  </si>
  <si>
    <t xml:space="preserve"> 5</t>
  </si>
  <si>
    <t xml:space="preserve"> 6</t>
  </si>
  <si>
    <t xml:space="preserve"> 7</t>
  </si>
  <si>
    <t xml:space="preserve"> 8</t>
  </si>
  <si>
    <t>AQUISIÇÃO E INSTALAÇÃO DE CAIXA D´ÁGUA METÁLICA - PPA SANTA MARIA</t>
  </si>
  <si>
    <t>AQUISIÇÃO E INSTALAÇÃO DE CAIXA D´ÁGUA METÁLICA - PPA ESPIRITO SANTO</t>
  </si>
  <si>
    <t>AQUISIÇÃO E INSTALAÇÃO DE CAIXA D´ÁGUA METÁLICA - PPA SANTO ANDRE</t>
  </si>
  <si>
    <t xml:space="preserve"> RPPN - CONSTRUÇAO DE RESERVATÓRIO 15 M³ -                                                                  CRONOGRAMA GERAL</t>
  </si>
  <si>
    <t xml:space="preserve">
10.183,40</t>
  </si>
  <si>
    <t xml:space="preserve">
2.768,00</t>
  </si>
  <si>
    <t xml:space="preserve">
18.213,40</t>
  </si>
  <si>
    <t xml:space="preserve"> 15,00%
</t>
  </si>
  <si>
    <t xml:space="preserve"> 100,00%
</t>
  </si>
  <si>
    <t xml:space="preserve"> 85,00%
</t>
  </si>
  <si>
    <t xml:space="preserve"> 25,00%
</t>
  </si>
  <si>
    <t xml:space="preserve">25,00%
</t>
  </si>
  <si>
    <t xml:space="preserve">100,00%
</t>
  </si>
  <si>
    <t>Cronograma Físico</t>
  </si>
  <si>
    <t xml:space="preserve">SINAPI - 05/2021 - Mato Grosso
ORSE - 03/2021 - Sergipe
SEDOP - 03/2021 - Pará
SEINFRA - 027 - Ceará
SICRO2 - 11/2016 - Mato Grosso
SETOP - 04/2021 - Minas Gerais
IOPES - 05/2021 - Espírito Santo
SIURB - 01/2021 - São Paulo
SUDECAP - 04/2021 - Minas Gerais
FDE - 04/2021 - São Paulo
CPOS - 03/2021 - São Paulo
AGETOP CIVIL - 11/2020 - Goiás
SICRO3 - 01/2021 - Mato Grosso
SIURB INFRA - 01/2021 - São Paulo
AGETOP RODOVIARIA - 03/2018 - Goiás
CAEMA - 12/2019 - Maranhão
EMBASA - 06/2017 - Bahia
CAERN - 11/2020 - Rio Grande do Norte
AGESUL - 01/2021 - Mato Grosso do Sul
</t>
  </si>
  <si>
    <t>Cronograma Fisico-Financeiro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</si>
</sst>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name val="Arial"/>
      <family val="1"/>
    </font>
    <font>
      <sz val="10"/>
      <color rgb="FF00000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8"/>
      <name val="Arial"/>
      <family val="1"/>
    </font>
  </fonts>
  <fills count="1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D8ECF6"/>
      </patternFill>
    </fill>
    <fill>
      <patternFill patternType="solid">
        <fgColor rgb="FFD8ECF6"/>
      </patternFill>
    </fill>
  </fills>
  <borders count="8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/>
      <bottom style="thick">
        <color rgb="FFFF5500"/>
      </bottom>
      <diagonal/>
    </border>
    <border>
      <left/>
      <right/>
      <top/>
      <bottom style="thick">
        <color rgb="FFFF5500"/>
      </bottom>
      <diagonal/>
    </border>
    <border>
      <left/>
      <right/>
      <top/>
      <bottom style="thin">
        <color rgb="FFCCCCCC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9" fillId="9" borderId="0" xfId="0" applyFont="1" applyFill="1" applyAlignment="1">
      <alignment horizontal="center" vertical="top" wrapText="1"/>
    </xf>
    <xf numFmtId="0" fontId="0" fillId="0" borderId="0" xfId="0"/>
    <xf numFmtId="0" fontId="11" fillId="11" borderId="0" xfId="0" applyFont="1" applyFill="1" applyAlignment="1">
      <alignment horizontal="center" vertical="top" wrapText="1"/>
    </xf>
    <xf numFmtId="4" fontId="8" fillId="8" borderId="0" xfId="0" applyNumberFormat="1" applyFont="1" applyFill="1" applyAlignment="1">
      <alignment horizontal="right" vertical="top" wrapText="1"/>
    </xf>
    <xf numFmtId="4" fontId="1" fillId="2" borderId="0" xfId="0" applyNumberFormat="1" applyFont="1" applyFill="1" applyAlignment="1">
      <alignment horizontal="left" vertical="top" wrapText="1"/>
    </xf>
    <xf numFmtId="4" fontId="6" fillId="8" borderId="0" xfId="0" applyNumberFormat="1" applyFont="1" applyFill="1" applyAlignment="1">
      <alignment horizontal="left" vertical="top" wrapText="1"/>
    </xf>
    <xf numFmtId="4" fontId="8" fillId="8" borderId="0" xfId="0" applyNumberFormat="1" applyFont="1" applyFill="1" applyAlignment="1">
      <alignment horizontal="left" vertical="top" wrapText="1"/>
    </xf>
    <xf numFmtId="4" fontId="0" fillId="0" borderId="0" xfId="0" applyNumberFormat="1"/>
    <xf numFmtId="4" fontId="2" fillId="4" borderId="1" xfId="0" applyNumberFormat="1" applyFont="1" applyFill="1" applyBorder="1" applyAlignment="1">
      <alignment horizontal="left" vertical="top" wrapText="1"/>
    </xf>
    <xf numFmtId="4" fontId="3" fillId="5" borderId="2" xfId="0" applyNumberFormat="1" applyFont="1" applyFill="1" applyBorder="1" applyAlignment="1">
      <alignment horizontal="right" vertical="top" wrapText="1"/>
    </xf>
    <xf numFmtId="4" fontId="4" fillId="6" borderId="3" xfId="0" applyNumberFormat="1" applyFont="1" applyFill="1" applyBorder="1" applyAlignment="1">
      <alignment horizontal="left" vertical="top" wrapText="1"/>
    </xf>
    <xf numFmtId="4" fontId="4" fillId="7" borderId="4" xfId="0" applyNumberFormat="1" applyFont="1" applyFill="1" applyBorder="1" applyAlignment="1">
      <alignment horizontal="right" vertical="top" wrapText="1"/>
    </xf>
    <xf numFmtId="4" fontId="7" fillId="12" borderId="5" xfId="0" applyNumberFormat="1" applyFont="1" applyFill="1" applyBorder="1" applyAlignment="1">
      <alignment horizontal="right" vertical="top" wrapText="1"/>
    </xf>
    <xf numFmtId="4" fontId="5" fillId="7" borderId="4" xfId="0" applyNumberFormat="1" applyFont="1" applyFill="1" applyBorder="1" applyAlignment="1">
      <alignment horizontal="right" vertical="top" wrapText="1"/>
    </xf>
    <xf numFmtId="4" fontId="7" fillId="13" borderId="6" xfId="0" applyNumberFormat="1" applyFont="1" applyFill="1" applyBorder="1" applyAlignment="1">
      <alignment horizontal="right" vertical="top" wrapText="1"/>
    </xf>
    <xf numFmtId="4" fontId="10" fillId="10" borderId="0" xfId="0" applyNumberFormat="1" applyFont="1" applyFill="1" applyAlignment="1">
      <alignment horizontal="right" vertical="top" wrapText="1"/>
    </xf>
    <xf numFmtId="4" fontId="7" fillId="12" borderId="5" xfId="0" applyNumberFormat="1" applyFont="1" applyFill="1" applyBorder="1" applyAlignment="1">
      <alignment horizontal="center" vertical="center" wrapText="1"/>
    </xf>
    <xf numFmtId="4" fontId="7" fillId="12" borderId="5" xfId="0" applyNumberFormat="1" applyFont="1" applyFill="1" applyBorder="1" applyAlignment="1">
      <alignment horizontal="right" vertical="center" wrapText="1"/>
    </xf>
    <xf numFmtId="4" fontId="7" fillId="13" borderId="6" xfId="0" applyNumberFormat="1" applyFont="1" applyFill="1" applyBorder="1" applyAlignment="1">
      <alignment horizontal="right" vertical="center" wrapText="1"/>
    </xf>
    <xf numFmtId="4" fontId="7" fillId="12" borderId="6" xfId="0" applyNumberFormat="1" applyFont="1" applyFill="1" applyBorder="1" applyAlignment="1">
      <alignment horizontal="center" vertical="center" wrapText="1"/>
    </xf>
    <xf numFmtId="4" fontId="7" fillId="12" borderId="0" xfId="0" applyNumberFormat="1" applyFont="1" applyFill="1" applyBorder="1" applyAlignment="1">
      <alignment horizontal="center" vertical="center" wrapText="1"/>
    </xf>
    <xf numFmtId="4" fontId="1" fillId="5" borderId="4" xfId="0" applyNumberFormat="1" applyFont="1" applyFill="1" applyBorder="1" applyAlignment="1">
      <alignment horizontal="right" vertical="top" wrapText="1"/>
    </xf>
    <xf numFmtId="4" fontId="1" fillId="5" borderId="0" xfId="0" applyNumberFormat="1" applyFont="1" applyFill="1" applyBorder="1" applyAlignment="1">
      <alignment horizontal="right" vertical="top" wrapText="1"/>
    </xf>
    <xf numFmtId="0" fontId="6" fillId="11" borderId="0" xfId="0" applyFont="1" applyFill="1" applyAlignment="1">
      <alignment horizontal="left" vertical="top" wrapText="1"/>
    </xf>
    <xf numFmtId="4" fontId="1" fillId="2" borderId="0" xfId="0" applyNumberFormat="1" applyFont="1" applyFill="1" applyAlignment="1">
      <alignment horizontal="left" vertical="top" wrapText="1"/>
    </xf>
    <xf numFmtId="4" fontId="8" fillId="8" borderId="0" xfId="0" applyNumberFormat="1" applyFont="1" applyFill="1" applyAlignment="1">
      <alignment horizontal="left" vertical="top" wrapText="1"/>
    </xf>
    <xf numFmtId="0" fontId="11" fillId="11" borderId="0" xfId="0" applyFont="1" applyFill="1" applyAlignment="1">
      <alignment horizontal="center" vertical="top" wrapText="1"/>
    </xf>
    <xf numFmtId="0" fontId="0" fillId="0" borderId="0" xfId="0"/>
    <xf numFmtId="4" fontId="1" fillId="3" borderId="0" xfId="0" applyNumberFormat="1" applyFont="1" applyFill="1" applyAlignment="1">
      <alignment horizontal="center" wrapText="1"/>
    </xf>
    <xf numFmtId="4" fontId="1" fillId="3" borderId="7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51CCA-4293-4EF5-9BB0-D9D6152F1BCA}">
  <dimension ref="A1:N19"/>
  <sheetViews>
    <sheetView tabSelected="1" showOutlineSymbols="0" showWhiteSpace="0" view="pageBreakPreview" topLeftCell="A3" zoomScaleNormal="80" zoomScaleSheetLayoutView="100" workbookViewId="0">
      <selection activeCell="L13" sqref="L13"/>
    </sheetView>
  </sheetViews>
  <sheetFormatPr defaultRowHeight="13.8" x14ac:dyDescent="0.25"/>
  <cols>
    <col min="1" max="1" width="17.59765625" style="2" customWidth="1"/>
    <col min="2" max="2" width="60" style="2" bestFit="1" customWidth="1"/>
    <col min="3" max="3" width="20" style="2" bestFit="1" customWidth="1"/>
    <col min="4" max="5" width="12" style="2" hidden="1" customWidth="1"/>
    <col min="6" max="6" width="12" style="2" customWidth="1"/>
    <col min="7" max="8" width="12" style="2" hidden="1" customWidth="1"/>
    <col min="9" max="9" width="12" style="2" customWidth="1"/>
    <col min="10" max="11" width="12" style="2" hidden="1" customWidth="1"/>
    <col min="12" max="12" width="12" style="2" customWidth="1"/>
    <col min="13" max="13" width="12" style="2" hidden="1" customWidth="1"/>
    <col min="14" max="33" width="12" style="2" bestFit="1" customWidth="1"/>
    <col min="34" max="16384" width="8.796875" style="2"/>
  </cols>
  <sheetData>
    <row r="1" spans="1:14" x14ac:dyDescent="0.25">
      <c r="A1" s="5"/>
      <c r="B1" s="5" t="s">
        <v>0</v>
      </c>
      <c r="C1" s="5" t="s">
        <v>1</v>
      </c>
      <c r="D1" s="25" t="s">
        <v>2</v>
      </c>
      <c r="E1" s="25"/>
      <c r="F1" s="5"/>
      <c r="G1" s="25" t="s">
        <v>3</v>
      </c>
      <c r="H1" s="25"/>
      <c r="I1" s="5"/>
      <c r="J1" s="8"/>
      <c r="K1" s="8"/>
      <c r="L1" s="8"/>
    </row>
    <row r="2" spans="1:14" ht="94.95" customHeight="1" x14ac:dyDescent="0.25">
      <c r="A2" s="7"/>
      <c r="B2" s="6" t="s">
        <v>38</v>
      </c>
      <c r="C2" s="7" t="s">
        <v>4</v>
      </c>
      <c r="D2" s="26" t="s">
        <v>5</v>
      </c>
      <c r="E2" s="26"/>
      <c r="F2" s="7"/>
      <c r="G2" s="26" t="s">
        <v>6</v>
      </c>
      <c r="H2" s="26"/>
      <c r="I2" s="7"/>
      <c r="J2" s="8"/>
      <c r="K2" s="8"/>
      <c r="L2" s="8"/>
    </row>
    <row r="3" spans="1:14" ht="13.8" customHeight="1" x14ac:dyDescent="0.25">
      <c r="A3" s="29" t="s">
        <v>50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4" x14ac:dyDescent="0.25">
      <c r="A4" s="9" t="s">
        <v>7</v>
      </c>
      <c r="B4" s="9" t="s">
        <v>8</v>
      </c>
      <c r="C4" s="10" t="s">
        <v>9</v>
      </c>
      <c r="D4" s="10" t="s">
        <v>10</v>
      </c>
      <c r="E4" s="10" t="s">
        <v>11</v>
      </c>
      <c r="F4" s="22" t="s">
        <v>11</v>
      </c>
      <c r="G4" s="10" t="s">
        <v>12</v>
      </c>
      <c r="H4" s="10" t="s">
        <v>13</v>
      </c>
      <c r="I4" s="22" t="s">
        <v>13</v>
      </c>
      <c r="J4" s="10" t="s">
        <v>14</v>
      </c>
      <c r="K4" s="10" t="s">
        <v>15</v>
      </c>
      <c r="L4" s="23" t="s">
        <v>15</v>
      </c>
    </row>
    <row r="5" spans="1:14" ht="33" customHeight="1" thickBot="1" x14ac:dyDescent="0.3">
      <c r="A5" s="11" t="s">
        <v>16</v>
      </c>
      <c r="B5" s="11" t="s">
        <v>17</v>
      </c>
      <c r="C5" s="12" t="s">
        <v>39</v>
      </c>
      <c r="D5" s="17">
        <v>1527.52</v>
      </c>
      <c r="E5" s="17">
        <v>1527.52</v>
      </c>
      <c r="F5" s="20">
        <f>D5+E5</f>
        <v>3055.04</v>
      </c>
      <c r="G5" s="17">
        <v>1527.52</v>
      </c>
      <c r="H5" s="17">
        <v>1527.52</v>
      </c>
      <c r="I5" s="20">
        <f>G5+H5</f>
        <v>3055.04</v>
      </c>
      <c r="J5" s="17">
        <v>1527.52</v>
      </c>
      <c r="K5" s="17">
        <v>2545.8000000000002</v>
      </c>
      <c r="L5" s="21">
        <f>J5+K5</f>
        <v>4073.32</v>
      </c>
      <c r="M5" s="8">
        <f>SUM(D5:K5)</f>
        <v>16293.48</v>
      </c>
      <c r="N5" s="8">
        <f>F5+I5+L5</f>
        <v>10183.4</v>
      </c>
    </row>
    <row r="6" spans="1:14" ht="33" customHeight="1" thickTop="1" thickBot="1" x14ac:dyDescent="0.3">
      <c r="A6" s="11" t="s">
        <v>18</v>
      </c>
      <c r="B6" s="11" t="s">
        <v>19</v>
      </c>
      <c r="C6" s="12" t="s">
        <v>40</v>
      </c>
      <c r="D6" s="18">
        <v>692</v>
      </c>
      <c r="E6" s="14" t="s">
        <v>20</v>
      </c>
      <c r="F6" s="20">
        <f>D6</f>
        <v>692</v>
      </c>
      <c r="G6" s="18">
        <v>692</v>
      </c>
      <c r="H6" s="18">
        <v>692</v>
      </c>
      <c r="I6" s="20">
        <f t="shared" ref="I6:I11" si="0">G6+H6</f>
        <v>1384</v>
      </c>
      <c r="J6" s="18">
        <v>692</v>
      </c>
      <c r="K6" s="14" t="s">
        <v>20</v>
      </c>
      <c r="L6" s="21">
        <f>J6</f>
        <v>692</v>
      </c>
      <c r="M6" s="8">
        <f t="shared" ref="M6:M12" si="1">SUM(D6:K6)</f>
        <v>4844</v>
      </c>
      <c r="N6" s="8">
        <f t="shared" ref="N6:N12" si="2">F6+I6+L6</f>
        <v>2768</v>
      </c>
    </row>
    <row r="7" spans="1:14" ht="33" customHeight="1" thickTop="1" thickBot="1" x14ac:dyDescent="0.3">
      <c r="A7" s="11" t="s">
        <v>21</v>
      </c>
      <c r="B7" s="11" t="s">
        <v>22</v>
      </c>
      <c r="C7" s="12">
        <v>49601.79</v>
      </c>
      <c r="D7" s="19">
        <v>48912.56</v>
      </c>
      <c r="E7" s="19">
        <v>8631.93</v>
      </c>
      <c r="F7" s="20">
        <f>C7</f>
        <v>49601.79</v>
      </c>
      <c r="G7" s="14" t="s">
        <v>20</v>
      </c>
      <c r="H7" s="14" t="s">
        <v>20</v>
      </c>
      <c r="I7" s="20"/>
      <c r="J7" s="14" t="s">
        <v>20</v>
      </c>
      <c r="K7" s="14" t="s">
        <v>20</v>
      </c>
      <c r="L7" s="21"/>
      <c r="M7" s="8">
        <f t="shared" si="1"/>
        <v>107146.28</v>
      </c>
      <c r="N7" s="8">
        <f t="shared" si="2"/>
        <v>49601.79</v>
      </c>
    </row>
    <row r="8" spans="1:14" ht="33" customHeight="1" thickTop="1" thickBot="1" x14ac:dyDescent="0.3">
      <c r="A8" s="11" t="s">
        <v>30</v>
      </c>
      <c r="B8" s="11" t="s">
        <v>35</v>
      </c>
      <c r="C8" s="12">
        <f>C7</f>
        <v>49601.79</v>
      </c>
      <c r="D8" s="14"/>
      <c r="E8" s="14"/>
      <c r="F8" s="20"/>
      <c r="G8" s="19">
        <v>48912.56</v>
      </c>
      <c r="H8" s="19">
        <v>8631.93</v>
      </c>
      <c r="I8" s="20">
        <f>C8</f>
        <v>49601.79</v>
      </c>
      <c r="J8" s="14" t="s">
        <v>20</v>
      </c>
      <c r="K8" s="14" t="s">
        <v>20</v>
      </c>
      <c r="L8" s="21"/>
      <c r="M8" s="8">
        <f t="shared" si="1"/>
        <v>107146.28</v>
      </c>
      <c r="N8" s="8">
        <f t="shared" si="2"/>
        <v>49601.79</v>
      </c>
    </row>
    <row r="9" spans="1:14" ht="33" customHeight="1" thickTop="1" thickBot="1" x14ac:dyDescent="0.3">
      <c r="A9" s="11" t="s">
        <v>31</v>
      </c>
      <c r="B9" s="11" t="s">
        <v>36</v>
      </c>
      <c r="C9" s="12">
        <f>C7</f>
        <v>49601.79</v>
      </c>
      <c r="D9" s="14" t="s">
        <v>20</v>
      </c>
      <c r="E9" s="14"/>
      <c r="F9" s="20"/>
      <c r="G9" s="14"/>
      <c r="H9" s="19">
        <v>48912.56</v>
      </c>
      <c r="I9" s="20">
        <f>C9*0.8</f>
        <v>39681.432000000001</v>
      </c>
      <c r="J9" s="19">
        <v>8631.93</v>
      </c>
      <c r="K9" s="14" t="s">
        <v>20</v>
      </c>
      <c r="L9" s="21">
        <f>C9*0.2</f>
        <v>9920.3580000000002</v>
      </c>
      <c r="M9" s="8">
        <f t="shared" si="1"/>
        <v>97225.921999999991</v>
      </c>
      <c r="N9" s="8">
        <f t="shared" si="2"/>
        <v>49601.79</v>
      </c>
    </row>
    <row r="10" spans="1:14" ht="33" customHeight="1" thickTop="1" thickBot="1" x14ac:dyDescent="0.3">
      <c r="A10" s="11" t="s">
        <v>32</v>
      </c>
      <c r="B10" s="11" t="s">
        <v>37</v>
      </c>
      <c r="C10" s="12">
        <f>C7</f>
        <v>49601.79</v>
      </c>
      <c r="D10" s="14" t="s">
        <v>20</v>
      </c>
      <c r="E10" s="14" t="s">
        <v>20</v>
      </c>
      <c r="F10" s="20"/>
      <c r="G10" s="14" t="s">
        <v>20</v>
      </c>
      <c r="H10" s="14" t="s">
        <v>20</v>
      </c>
      <c r="I10" s="20"/>
      <c r="J10" s="19">
        <v>48912.56</v>
      </c>
      <c r="K10" s="19">
        <v>8631.93</v>
      </c>
      <c r="L10" s="21">
        <f>C10</f>
        <v>49601.79</v>
      </c>
      <c r="M10" s="8">
        <f t="shared" si="1"/>
        <v>57544.49</v>
      </c>
      <c r="N10" s="8">
        <f t="shared" si="2"/>
        <v>49601.79</v>
      </c>
    </row>
    <row r="11" spans="1:14" ht="33" customHeight="1" thickTop="1" thickBot="1" x14ac:dyDescent="0.3">
      <c r="A11" s="11" t="s">
        <v>33</v>
      </c>
      <c r="B11" s="11" t="s">
        <v>23</v>
      </c>
      <c r="C11" s="12" t="s">
        <v>41</v>
      </c>
      <c r="D11" s="18">
        <v>4553.3500000000004</v>
      </c>
      <c r="E11" s="18">
        <v>2732.01</v>
      </c>
      <c r="F11" s="20">
        <f t="shared" ref="F11" si="3">D11+E11</f>
        <v>7285.3600000000006</v>
      </c>
      <c r="G11" s="18">
        <v>2732.01</v>
      </c>
      <c r="H11" s="18">
        <v>2732.01</v>
      </c>
      <c r="I11" s="20">
        <f t="shared" si="0"/>
        <v>5464.02</v>
      </c>
      <c r="J11" s="18">
        <v>2732.01</v>
      </c>
      <c r="K11" s="18">
        <v>2732.01</v>
      </c>
      <c r="L11" s="21">
        <f t="shared" ref="L11:L12" si="4">J11+K11</f>
        <v>5464.02</v>
      </c>
      <c r="M11" s="8">
        <f t="shared" si="1"/>
        <v>30962.780000000006</v>
      </c>
      <c r="N11" s="8">
        <f t="shared" si="2"/>
        <v>18213.400000000001</v>
      </c>
    </row>
    <row r="12" spans="1:14" ht="33" customHeight="1" thickTop="1" thickBot="1" x14ac:dyDescent="0.3">
      <c r="A12" s="11" t="s">
        <v>34</v>
      </c>
      <c r="B12" s="11" t="s">
        <v>24</v>
      </c>
      <c r="C12" s="12">
        <v>606</v>
      </c>
      <c r="D12" s="14" t="s">
        <v>20</v>
      </c>
      <c r="E12" s="18">
        <v>151.4</v>
      </c>
      <c r="F12" s="20">
        <f>E12</f>
        <v>151.4</v>
      </c>
      <c r="G12" s="14" t="s">
        <v>20</v>
      </c>
      <c r="H12" s="18">
        <v>151.4</v>
      </c>
      <c r="I12" s="20">
        <f>H12</f>
        <v>151.4</v>
      </c>
      <c r="J12" s="18">
        <v>151.4</v>
      </c>
      <c r="K12" s="18">
        <v>151.4</v>
      </c>
      <c r="L12" s="21">
        <f>C12-F12-I12</f>
        <v>303.20000000000005</v>
      </c>
      <c r="M12" s="8">
        <f t="shared" si="1"/>
        <v>908.4</v>
      </c>
      <c r="N12" s="8">
        <f t="shared" si="2"/>
        <v>606</v>
      </c>
    </row>
    <row r="13" spans="1:14" ht="14.4" thickTop="1" x14ac:dyDescent="0.25">
      <c r="A13" s="26" t="s">
        <v>25</v>
      </c>
      <c r="B13" s="26"/>
      <c r="C13" s="4">
        <f>10183.4+2768+57544.49+57544.49+57544.49+57544.49+18213.4+605.6</f>
        <v>261948.36</v>
      </c>
      <c r="D13" s="16">
        <f>D14*100/C13</f>
        <v>21.258170885284411</v>
      </c>
      <c r="E13" s="16">
        <f>E14*100/$C$13</f>
        <v>4.9791722307404411</v>
      </c>
      <c r="F13" s="16">
        <f>F14*100/$C$13</f>
        <v>23.20518059361013</v>
      </c>
      <c r="G13" s="16">
        <f t="shared" ref="G13:L13" si="5">G14*100/$C$13</f>
        <v>20.562865902271731</v>
      </c>
      <c r="H13" s="16">
        <f t="shared" si="5"/>
        <v>23.915942821707304</v>
      </c>
      <c r="I13" s="16">
        <f t="shared" si="5"/>
        <v>37.922620321043432</v>
      </c>
      <c r="J13" s="16">
        <f t="shared" si="5"/>
        <v>23.915942821707304</v>
      </c>
      <c r="K13" s="16">
        <f t="shared" si="5"/>
        <v>5.3679053382888142</v>
      </c>
      <c r="L13" s="16">
        <f t="shared" si="5"/>
        <v>26.74370169754069</v>
      </c>
      <c r="M13" s="8">
        <f>SUM(M5:M12)</f>
        <v>422071.63199999998</v>
      </c>
    </row>
    <row r="14" spans="1:14" x14ac:dyDescent="0.25">
      <c r="A14" s="26" t="s">
        <v>26</v>
      </c>
      <c r="B14" s="26"/>
      <c r="C14" s="7"/>
      <c r="D14" s="16">
        <f>D5+D6+D7+D11</f>
        <v>55685.429999999993</v>
      </c>
      <c r="E14" s="16">
        <f>E5+E7+E11+E12</f>
        <v>13042.86</v>
      </c>
      <c r="F14" s="16">
        <f>F5+F6+F7+F11+F12</f>
        <v>60785.590000000004</v>
      </c>
      <c r="G14" s="16">
        <f>G5+G6+G8+G11</f>
        <v>53864.09</v>
      </c>
      <c r="H14" s="16">
        <f>H5+H6+H8+H9+H11+H12</f>
        <v>62647.42</v>
      </c>
      <c r="I14" s="16">
        <f>I5+I6+I8+I9+I11+I12</f>
        <v>99337.682000000001</v>
      </c>
      <c r="J14" s="16">
        <f>J5+J6+J9+J10+J11+J12</f>
        <v>62647.42</v>
      </c>
      <c r="K14" s="16">
        <f>K5+K10+K11+K12</f>
        <v>14061.14</v>
      </c>
      <c r="L14" s="16">
        <f>L5+L6+L9+L10+L11+L12</f>
        <v>70054.687999999995</v>
      </c>
      <c r="M14" s="8">
        <f>SUM(D14:K14)</f>
        <v>422071.63200000004</v>
      </c>
      <c r="N14" s="8">
        <f>F14+I14+L14</f>
        <v>230177.96</v>
      </c>
    </row>
    <row r="15" spans="1:14" x14ac:dyDescent="0.25">
      <c r="A15" s="26" t="s">
        <v>27</v>
      </c>
      <c r="B15" s="26"/>
      <c r="C15" s="7"/>
      <c r="D15" s="16">
        <f>D13</f>
        <v>21.258170885284411</v>
      </c>
      <c r="E15" s="16">
        <f t="shared" ref="E15:K16" si="6">D15+E13</f>
        <v>26.237343116024853</v>
      </c>
      <c r="F15" s="16">
        <f>F13</f>
        <v>23.20518059361013</v>
      </c>
      <c r="G15" s="16">
        <f>E15+G13</f>
        <v>46.800209018296584</v>
      </c>
      <c r="H15" s="16">
        <f t="shared" si="6"/>
        <v>70.716151840003889</v>
      </c>
      <c r="I15" s="16">
        <f>F15+I13</f>
        <v>61.127800914653562</v>
      </c>
      <c r="J15" s="16">
        <f>H15+J13</f>
        <v>94.632094661711193</v>
      </c>
      <c r="K15" s="16">
        <f t="shared" si="6"/>
        <v>100</v>
      </c>
      <c r="L15" s="16">
        <f>I15+L13</f>
        <v>87.871502612194249</v>
      </c>
    </row>
    <row r="16" spans="1:14" x14ac:dyDescent="0.25">
      <c r="A16" s="26" t="s">
        <v>28</v>
      </c>
      <c r="B16" s="26"/>
      <c r="C16" s="7"/>
      <c r="D16" s="16">
        <f>D14</f>
        <v>55685.429999999993</v>
      </c>
      <c r="E16" s="16">
        <f t="shared" si="6"/>
        <v>68728.289999999994</v>
      </c>
      <c r="F16" s="16">
        <f>F14</f>
        <v>60785.590000000004</v>
      </c>
      <c r="G16" s="16">
        <f>E16+G14</f>
        <v>122592.37999999999</v>
      </c>
      <c r="H16" s="16">
        <f t="shared" si="6"/>
        <v>185239.8</v>
      </c>
      <c r="I16" s="16">
        <f>F16+I14</f>
        <v>160123.272</v>
      </c>
      <c r="J16" s="16">
        <f>H16+J14</f>
        <v>247887.21999999997</v>
      </c>
      <c r="K16" s="16">
        <f>J16+K14</f>
        <v>261948.36</v>
      </c>
      <c r="L16" s="16">
        <f>I16+L14</f>
        <v>230177.96</v>
      </c>
    </row>
    <row r="17" spans="1:9" x14ac:dyDescent="0.25">
      <c r="A17" s="3"/>
      <c r="B17" s="3"/>
      <c r="C17" s="3"/>
      <c r="D17" s="3"/>
      <c r="E17" s="3"/>
      <c r="F17" s="3"/>
      <c r="G17" s="3"/>
      <c r="H17" s="3"/>
      <c r="I17" s="3"/>
    </row>
    <row r="18" spans="1:9" ht="60" customHeight="1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ht="70.05" customHeight="1" x14ac:dyDescent="0.25">
      <c r="A19" s="27" t="s">
        <v>29</v>
      </c>
      <c r="B19" s="28"/>
      <c r="C19" s="28"/>
      <c r="D19" s="28"/>
      <c r="E19" s="28"/>
      <c r="F19" s="28"/>
      <c r="G19" s="28"/>
      <c r="H19" s="28"/>
    </row>
  </sheetData>
  <mergeCells count="10">
    <mergeCell ref="A14:B14"/>
    <mergeCell ref="A15:B15"/>
    <mergeCell ref="A16:B16"/>
    <mergeCell ref="A19:H19"/>
    <mergeCell ref="A3:N3"/>
    <mergeCell ref="D1:E1"/>
    <mergeCell ref="G1:H1"/>
    <mergeCell ref="D2:E2"/>
    <mergeCell ref="G2:H2"/>
    <mergeCell ref="A13:B13"/>
  </mergeCells>
  <phoneticPr fontId="12" type="noConversion"/>
  <pageMargins left="0.5" right="0.5" top="1" bottom="1" header="0.5" footer="0.5"/>
  <pageSetup paperSize="8" scale="86" orientation="portrait" r:id="rId1"/>
  <headerFooter>
    <oddHeader>&amp;L &amp;CSesc Pantanal 
CNPJ: 33.469.164/0330-44 &amp;R</oddHeader>
    <oddFooter>&amp;L &amp;CAv Filinto Muller  - Jardim Aeroporto - Várzea Grande / MT
(65) 3688-2016 / benedito.carneiro@sescpantanal.com.br 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47E46F-312E-45CD-9976-A3C3025ACE6F}">
  <dimension ref="A1:I19"/>
  <sheetViews>
    <sheetView showOutlineSymbols="0" showWhiteSpace="0" zoomScale="90" zoomScaleNormal="90" workbookViewId="0">
      <selection activeCell="E6" sqref="E6"/>
    </sheetView>
  </sheetViews>
  <sheetFormatPr defaultRowHeight="13.8" x14ac:dyDescent="0.25"/>
  <cols>
    <col min="1" max="1" width="17.59765625" style="2" customWidth="1"/>
    <col min="2" max="2" width="60" style="2" bestFit="1" customWidth="1"/>
    <col min="3" max="3" width="20" style="2" bestFit="1" customWidth="1"/>
    <col min="4" max="30" width="12" style="2" bestFit="1" customWidth="1"/>
    <col min="31" max="16384" width="8.796875" style="2"/>
  </cols>
  <sheetData>
    <row r="1" spans="1:9" x14ac:dyDescent="0.25">
      <c r="A1" s="5"/>
      <c r="B1" s="5" t="s">
        <v>0</v>
      </c>
      <c r="C1" s="5" t="s">
        <v>1</v>
      </c>
      <c r="D1" s="25" t="s">
        <v>2</v>
      </c>
      <c r="E1" s="25"/>
      <c r="F1" s="25" t="s">
        <v>3</v>
      </c>
      <c r="G1" s="25"/>
      <c r="H1" s="8"/>
      <c r="I1" s="8"/>
    </row>
    <row r="2" spans="1:9" ht="94.95" customHeight="1" x14ac:dyDescent="0.25">
      <c r="A2" s="7"/>
      <c r="B2" s="6" t="s">
        <v>38</v>
      </c>
      <c r="C2" s="24" t="s">
        <v>49</v>
      </c>
      <c r="D2" s="26" t="s">
        <v>5</v>
      </c>
      <c r="E2" s="26"/>
      <c r="F2" s="26" t="s">
        <v>6</v>
      </c>
      <c r="G2" s="26"/>
      <c r="H2" s="8"/>
      <c r="I2" s="8"/>
    </row>
    <row r="3" spans="1:9" x14ac:dyDescent="0.25">
      <c r="A3" s="30" t="s">
        <v>48</v>
      </c>
      <c r="B3" s="30"/>
      <c r="C3" s="30"/>
      <c r="D3" s="30"/>
      <c r="E3" s="30"/>
      <c r="F3" s="30"/>
      <c r="G3" s="30"/>
      <c r="H3" s="30"/>
      <c r="I3" s="30"/>
    </row>
    <row r="4" spans="1:9" x14ac:dyDescent="0.25">
      <c r="A4" s="9" t="s">
        <v>7</v>
      </c>
      <c r="B4" s="9" t="s">
        <v>8</v>
      </c>
      <c r="C4" s="10" t="s">
        <v>9</v>
      </c>
      <c r="D4" s="10" t="s">
        <v>10</v>
      </c>
      <c r="E4" s="10" t="s">
        <v>11</v>
      </c>
      <c r="F4" s="10" t="s">
        <v>12</v>
      </c>
      <c r="G4" s="10" t="s">
        <v>13</v>
      </c>
      <c r="H4" s="10" t="s">
        <v>14</v>
      </c>
      <c r="I4" s="10" t="s">
        <v>15</v>
      </c>
    </row>
    <row r="5" spans="1:9" ht="33" customHeight="1" thickBot="1" x14ac:dyDescent="0.3">
      <c r="A5" s="11" t="s">
        <v>16</v>
      </c>
      <c r="B5" s="11" t="s">
        <v>17</v>
      </c>
      <c r="C5" s="12" t="s">
        <v>47</v>
      </c>
      <c r="D5" s="13" t="s">
        <v>42</v>
      </c>
      <c r="E5" s="13" t="s">
        <v>42</v>
      </c>
      <c r="F5" s="13" t="s">
        <v>42</v>
      </c>
      <c r="G5" s="13" t="s">
        <v>42</v>
      </c>
      <c r="H5" s="13" t="s">
        <v>42</v>
      </c>
      <c r="I5" s="13" t="s">
        <v>45</v>
      </c>
    </row>
    <row r="6" spans="1:9" ht="33" customHeight="1" thickTop="1" thickBot="1" x14ac:dyDescent="0.3">
      <c r="A6" s="11" t="s">
        <v>18</v>
      </c>
      <c r="B6" s="11" t="s">
        <v>19</v>
      </c>
      <c r="C6" s="12" t="s">
        <v>43</v>
      </c>
      <c r="D6" s="13" t="s">
        <v>43</v>
      </c>
      <c r="E6" s="14" t="s">
        <v>20</v>
      </c>
      <c r="F6" s="13" t="s">
        <v>43</v>
      </c>
      <c r="G6" s="13" t="s">
        <v>43</v>
      </c>
      <c r="H6" s="13" t="s">
        <v>43</v>
      </c>
      <c r="I6" s="14" t="s">
        <v>20</v>
      </c>
    </row>
    <row r="7" spans="1:9" ht="33" customHeight="1" thickTop="1" thickBot="1" x14ac:dyDescent="0.3">
      <c r="A7" s="11" t="s">
        <v>21</v>
      </c>
      <c r="B7" s="11" t="s">
        <v>22</v>
      </c>
      <c r="C7" s="12" t="s">
        <v>43</v>
      </c>
      <c r="D7" s="15" t="s">
        <v>44</v>
      </c>
      <c r="E7" s="15" t="s">
        <v>42</v>
      </c>
      <c r="F7" s="14" t="s">
        <v>20</v>
      </c>
      <c r="G7" s="14" t="s">
        <v>20</v>
      </c>
      <c r="H7" s="14" t="s">
        <v>20</v>
      </c>
      <c r="I7" s="14" t="s">
        <v>20</v>
      </c>
    </row>
    <row r="8" spans="1:9" ht="33" customHeight="1" thickTop="1" thickBot="1" x14ac:dyDescent="0.3">
      <c r="A8" s="11" t="s">
        <v>30</v>
      </c>
      <c r="B8" s="11" t="s">
        <v>35</v>
      </c>
      <c r="C8" s="12" t="s">
        <v>43</v>
      </c>
      <c r="D8" s="14" t="s">
        <v>20</v>
      </c>
      <c r="E8" s="14"/>
      <c r="F8" s="15" t="s">
        <v>44</v>
      </c>
      <c r="G8" s="15" t="s">
        <v>42</v>
      </c>
      <c r="H8" s="14" t="s">
        <v>20</v>
      </c>
      <c r="I8" s="14" t="s">
        <v>20</v>
      </c>
    </row>
    <row r="9" spans="1:9" ht="33" customHeight="1" thickTop="1" thickBot="1" x14ac:dyDescent="0.3">
      <c r="A9" s="11" t="s">
        <v>31</v>
      </c>
      <c r="B9" s="11" t="s">
        <v>36</v>
      </c>
      <c r="C9" s="12" t="s">
        <v>43</v>
      </c>
      <c r="D9" s="14" t="s">
        <v>20</v>
      </c>
      <c r="E9" s="14"/>
      <c r="F9" s="14"/>
      <c r="G9" s="15" t="s">
        <v>44</v>
      </c>
      <c r="H9" s="15" t="s">
        <v>42</v>
      </c>
      <c r="I9" s="14" t="s">
        <v>20</v>
      </c>
    </row>
    <row r="10" spans="1:9" ht="33" customHeight="1" thickTop="1" thickBot="1" x14ac:dyDescent="0.3">
      <c r="A10" s="11" t="s">
        <v>32</v>
      </c>
      <c r="B10" s="11" t="s">
        <v>37</v>
      </c>
      <c r="C10" s="12" t="s">
        <v>43</v>
      </c>
      <c r="D10" s="14" t="s">
        <v>20</v>
      </c>
      <c r="E10" s="14" t="s">
        <v>20</v>
      </c>
      <c r="F10" s="14" t="s">
        <v>20</v>
      </c>
      <c r="G10" s="14" t="s">
        <v>20</v>
      </c>
      <c r="H10" s="15" t="s">
        <v>44</v>
      </c>
      <c r="I10" s="15" t="s">
        <v>42</v>
      </c>
    </row>
    <row r="11" spans="1:9" ht="33" customHeight="1" thickTop="1" thickBot="1" x14ac:dyDescent="0.3">
      <c r="A11" s="11" t="s">
        <v>33</v>
      </c>
      <c r="B11" s="11" t="s">
        <v>23</v>
      </c>
      <c r="C11" s="12" t="s">
        <v>43</v>
      </c>
      <c r="D11" s="13" t="s">
        <v>45</v>
      </c>
      <c r="E11" s="13" t="s">
        <v>42</v>
      </c>
      <c r="F11" s="13" t="s">
        <v>42</v>
      </c>
      <c r="G11" s="13" t="s">
        <v>42</v>
      </c>
      <c r="H11" s="13" t="s">
        <v>42</v>
      </c>
      <c r="I11" s="13" t="s">
        <v>42</v>
      </c>
    </row>
    <row r="12" spans="1:9" ht="33" customHeight="1" thickTop="1" thickBot="1" x14ac:dyDescent="0.3">
      <c r="A12" s="11" t="s">
        <v>34</v>
      </c>
      <c r="B12" s="11" t="s">
        <v>24</v>
      </c>
      <c r="C12" s="12" t="s">
        <v>43</v>
      </c>
      <c r="D12" s="14" t="s">
        <v>20</v>
      </c>
      <c r="E12" s="13" t="s">
        <v>46</v>
      </c>
      <c r="F12" s="14" t="s">
        <v>20</v>
      </c>
      <c r="G12" s="13" t="s">
        <v>46</v>
      </c>
      <c r="H12" s="13" t="s">
        <v>46</v>
      </c>
      <c r="I12" s="13" t="s">
        <v>46</v>
      </c>
    </row>
    <row r="13" spans="1:9" ht="14.4" thickTop="1" x14ac:dyDescent="0.25">
      <c r="A13" s="26"/>
      <c r="B13" s="26"/>
      <c r="C13" s="4"/>
      <c r="D13" s="16"/>
      <c r="E13" s="16"/>
      <c r="F13" s="16"/>
      <c r="G13" s="16"/>
      <c r="H13" s="16"/>
      <c r="I13" s="16"/>
    </row>
    <row r="14" spans="1:9" x14ac:dyDescent="0.25">
      <c r="A14" s="26"/>
      <c r="B14" s="26"/>
      <c r="C14" s="7"/>
      <c r="D14" s="16"/>
      <c r="E14" s="16"/>
      <c r="F14" s="16"/>
      <c r="G14" s="16"/>
      <c r="H14" s="16"/>
      <c r="I14" s="16"/>
    </row>
    <row r="15" spans="1:9" x14ac:dyDescent="0.25">
      <c r="A15" s="26"/>
      <c r="B15" s="26"/>
      <c r="C15" s="7"/>
      <c r="D15" s="16"/>
      <c r="E15" s="16"/>
      <c r="F15" s="16"/>
      <c r="G15" s="16"/>
      <c r="H15" s="16"/>
      <c r="I15" s="16"/>
    </row>
    <row r="16" spans="1:9" x14ac:dyDescent="0.25">
      <c r="A16" s="26"/>
      <c r="B16" s="26"/>
      <c r="C16" s="7"/>
      <c r="D16" s="16"/>
      <c r="E16" s="16"/>
      <c r="F16" s="16"/>
      <c r="G16" s="16"/>
      <c r="H16" s="16"/>
      <c r="I16" s="16"/>
    </row>
    <row r="17" spans="1:7" x14ac:dyDescent="0.25">
      <c r="A17" s="3"/>
      <c r="B17" s="3"/>
      <c r="C17" s="3"/>
      <c r="D17" s="3"/>
      <c r="E17" s="3"/>
      <c r="F17" s="3"/>
      <c r="G17" s="3"/>
    </row>
    <row r="18" spans="1:7" ht="60" customHeight="1" x14ac:dyDescent="0.25">
      <c r="A18" s="1"/>
      <c r="B18" s="1"/>
      <c r="C18" s="1"/>
      <c r="D18" s="1"/>
      <c r="E18" s="1"/>
      <c r="F18" s="1"/>
      <c r="G18" s="1"/>
    </row>
    <row r="19" spans="1:7" ht="70.05" customHeight="1" x14ac:dyDescent="0.25">
      <c r="A19" s="27" t="s">
        <v>29</v>
      </c>
      <c r="B19" s="28"/>
      <c r="C19" s="28"/>
      <c r="D19" s="28"/>
      <c r="E19" s="28"/>
      <c r="F19" s="28"/>
      <c r="G19" s="28"/>
    </row>
  </sheetData>
  <mergeCells count="10">
    <mergeCell ref="A14:B14"/>
    <mergeCell ref="A15:B15"/>
    <mergeCell ref="A16:B16"/>
    <mergeCell ref="A19:G19"/>
    <mergeCell ref="A3:I3"/>
    <mergeCell ref="D1:E1"/>
    <mergeCell ref="F1:G1"/>
    <mergeCell ref="D2:E2"/>
    <mergeCell ref="F2:G2"/>
    <mergeCell ref="A13:B13"/>
  </mergeCells>
  <pageMargins left="0.5" right="0.5" top="1" bottom="1" header="0.5" footer="0.5"/>
  <pageSetup paperSize="8" orientation="portrait" r:id="rId1"/>
  <headerFooter>
    <oddHeader>&amp;L &amp;CSesc Pantanal 
CNPJ: 33.469.164/0330-44 &amp;R</oddHeader>
    <oddFooter>&amp;L &amp;CAv Filinto Muller  - Jardim Aeroporto - Várzea Grande / MT
(65) 3688-2016 / benedito.carneiro@sescpantanal.com.br &amp;R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D3071-2856-4607-95BD-4EFF9075E58E}">
  <dimension ref="A1"/>
  <sheetViews>
    <sheetView workbookViewId="0">
      <selection sqref="A1:I16"/>
    </sheetView>
  </sheetViews>
  <sheetFormatPr defaultRowHeight="13.8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Cron Financeiro</vt:lpstr>
      <vt:lpstr>Cron Fisico</vt:lpstr>
      <vt:lpstr>Planilha1</vt:lpstr>
      <vt:lpstr>'Cron Financeiro'!Area_de_impressao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BENEDITO GOMES CARNEIRO</cp:lastModifiedBy>
  <cp:revision>0</cp:revision>
  <cp:lastPrinted>2021-09-15T13:37:49Z</cp:lastPrinted>
  <dcterms:created xsi:type="dcterms:W3CDTF">2020-11-13T12:19:04Z</dcterms:created>
  <dcterms:modified xsi:type="dcterms:W3CDTF">2021-09-21T14:42:57Z</dcterms:modified>
</cp:coreProperties>
</file>